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immasone\AppData\Local\Microsoft\Windows\INetCache\Content.Outlook\LLW0H2IW\"/>
    </mc:Choice>
  </mc:AlternateContent>
  <xr:revisionPtr revIDLastSave="0" documentId="13_ncr:1_{694403A8-AB6A-4F41-965C-B8B484195474}" xr6:coauthVersionLast="47" xr6:coauthVersionMax="47" xr10:uidLastSave="{00000000-0000-0000-0000-000000000000}"/>
  <bookViews>
    <workbookView xWindow="-120" yWindow="-120" windowWidth="29040" windowHeight="15840" tabRatio="739" activeTab="2" xr2:uid="{00000000-000D-0000-FFFF-FFFF00000000}"/>
  </bookViews>
  <sheets>
    <sheet name="Revenue" sheetId="88" r:id="rId1"/>
    <sheet name="Revenue_Apdx" sheetId="97" r:id="rId2"/>
    <sheet name="Programmed" sheetId="94" r:id="rId3"/>
    <sheet name="Programmed_Apdx" sheetId="98" r:id="rId4"/>
    <sheet name="Rev-Prog" sheetId="96" r:id="rId5"/>
    <sheet name="2025 Totals" sheetId="103" r:id="rId6"/>
    <sheet name="Apportionments" sheetId="99" r:id="rId7"/>
    <sheet name="HUTA" sheetId="100" r:id="rId8"/>
    <sheet name="SB1 LSR" sheetId="101" r:id="rId9"/>
    <sheet name="Measure K" sheetId="10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Order1" hidden="1">255</definedName>
    <definedName name="_Order2" hidden="1">255</definedName>
    <definedName name="aa">#REF!</definedName>
    <definedName name="All_Stop_FMS_to_Roundabout_1">'[1]Calculation sheet'!$A$41:$O$43</definedName>
    <definedName name="All_Stop_FMS_to_Roundabout_2">'[1]Calculation sheet'!$A$45:$O$47</definedName>
    <definedName name="All_Stop_FMS_to_Signal">'[1]Calculation sheet'!$A$37:$O$39</definedName>
    <definedName name="All_Stop_TYZ_to_Roundabout_1">'[1]Calculation sheet'!$A$53:$O$55</definedName>
    <definedName name="All_Stop_TYZ_to_Roundabout_2">'[1]Calculation sheet'!$A$57:$O$59</definedName>
    <definedName name="All_Stop_TYZ_to_Signal">'[1]Calculation sheet'!$A$49:$O$51</definedName>
    <definedName name="CHARTS_RANGE" localSheetId="5">#REF!</definedName>
    <definedName name="CHARTS_RANGE" localSheetId="2">#REF!</definedName>
    <definedName name="CHARTS_RANGE" localSheetId="4">#REF!</definedName>
    <definedName name="CHARTS_RANGE">#REF!</definedName>
    <definedName name="CMList">[2]CMList!#REF!</definedName>
    <definedName name="CMListCycle9">[2]CMList!#REF!</definedName>
    <definedName name="Construction_Cost" localSheetId="5">'[3]0712 for spread'!$AF$7:$AF$1162</definedName>
    <definedName name="Construction_Cost">'[4]0712 for spread'!$AF$7:$AF$1162</definedName>
    <definedName name="Construction_Date" localSheetId="5">'[3]0712 for spread'!$AE$7:$AE$1162</definedName>
    <definedName name="Construction_Date">'[4]0712 for spread'!$AE$7:$AE$1162</definedName>
    <definedName name="Cost" localSheetId="5">'[3]0712 for spread'!$M$7:$M$1156</definedName>
    <definedName name="Cost">'[4]0712 for spread'!$M$7:$M$1156</definedName>
    <definedName name="CountyList">[5]Lookup!$I$2:$I$59</definedName>
    <definedName name="_xlnm.Database" localSheetId="5">'[6]January 1997'!#REF!</definedName>
    <definedName name="_xlnm.Database" localSheetId="2">'[7]January 1997'!#REF!</definedName>
    <definedName name="_xlnm.Database" localSheetId="4">'[7]January 1997'!#REF!</definedName>
    <definedName name="_xlnm.Database">'[7]January 1997'!#REF!</definedName>
    <definedName name="Date" localSheetId="5">'[3]0712 for spread'!$J$7:$J$1156</definedName>
    <definedName name="Date">'[4]0712 for spread'!$J$7:$J$1156</definedName>
    <definedName name="dollar" localSheetId="5">#REF!</definedName>
    <definedName name="dollar" localSheetId="2">#REF!</definedName>
    <definedName name="dollar" localSheetId="4">#REF!</definedName>
    <definedName name="dollar">#REF!</definedName>
    <definedName name="dollarValue" localSheetId="2">#REF!</definedName>
    <definedName name="dollarValue" localSheetId="0">#REF!</definedName>
    <definedName name="dollarValue" localSheetId="4">#REF!</definedName>
    <definedName name="dollarValue">#REF!</definedName>
    <definedName name="dollarYear" localSheetId="2">#REF!</definedName>
    <definedName name="dollarYear" localSheetId="0">#REF!</definedName>
    <definedName name="dollarYear" localSheetId="4">#REF!</definedName>
    <definedName name="dollarYear">#REF!</definedName>
    <definedName name="Engineering_Cost" localSheetId="5">'[3]0712 for spread'!$Z$7:$Z$1162</definedName>
    <definedName name="Engineering_Cost">'[4]0712 for spread'!$Z$7:$Z$1162</definedName>
    <definedName name="Engineering_Date" localSheetId="5">'[3]0712 for spread'!$Y$7:$Y$1162</definedName>
    <definedName name="Engineering_Date">'[4]0712 for spread'!$Y$7:$Y$1162</definedName>
    <definedName name="Exist_Control_List">'[1]Calculation sheet'!$T$3:$T$8</definedName>
    <definedName name="Exist_Cost_Filter_Control">'[1]Calculation sheet'!$T$2:$U$8</definedName>
    <definedName name="factor2" localSheetId="5" hidden="1">{#N/A,#N/A,FALSE,"Federal";#N/A,#N/A,FALSE,"State";#N/A,#N/A,FALSE,"Local";#N/A,#N/A,FALSE,"New";#N/A,#N/A,FALSE,"Total"}</definedName>
    <definedName name="factor2" localSheetId="2" hidden="1">{#N/A,#N/A,FALSE,"Federal";#N/A,#N/A,FALSE,"State";#N/A,#N/A,FALSE,"Local";#N/A,#N/A,FALSE,"New";#N/A,#N/A,FALSE,"Total"}</definedName>
    <definedName name="factor2" localSheetId="0" hidden="1">{#N/A,#N/A,FALSE,"Federal";#N/A,#N/A,FALSE,"State";#N/A,#N/A,FALSE,"Local";#N/A,#N/A,FALSE,"New";#N/A,#N/A,FALSE,"Total"}</definedName>
    <definedName name="factor2" localSheetId="4" hidden="1">{#N/A,#N/A,FALSE,"Federal";#N/A,#N/A,FALSE,"State";#N/A,#N/A,FALSE,"Local";#N/A,#N/A,FALSE,"New";#N/A,#N/A,FALSE,"Total"}</definedName>
    <definedName name="factor2" hidden="1">{#N/A,#N/A,FALSE,"Federal";#N/A,#N/A,FALSE,"State";#N/A,#N/A,FALSE,"Local";#N/A,#N/A,FALSE,"New";#N/A,#N/A,FALSE,"Total"}</definedName>
    <definedName name="Factors" localSheetId="5" hidden="1">{#N/A,#N/A,FALSE,"Federal";#N/A,#N/A,FALSE,"State";#N/A,#N/A,FALSE,"Local";#N/A,#N/A,FALSE,"New";#N/A,#N/A,FALSE,"Total"}</definedName>
    <definedName name="Factors" localSheetId="2" hidden="1">{#N/A,#N/A,FALSE,"Federal";#N/A,#N/A,FALSE,"State";#N/A,#N/A,FALSE,"Local";#N/A,#N/A,FALSE,"New";#N/A,#N/A,FALSE,"Total"}</definedName>
    <definedName name="Factors" localSheetId="0" hidden="1">{#N/A,#N/A,FALSE,"Federal";#N/A,#N/A,FALSE,"State";#N/A,#N/A,FALSE,"Local";#N/A,#N/A,FALSE,"New";#N/A,#N/A,FALSE,"Total"}</definedName>
    <definedName name="Factors" localSheetId="4" hidden="1">{#N/A,#N/A,FALSE,"Federal";#N/A,#N/A,FALSE,"State";#N/A,#N/A,FALSE,"Local";#N/A,#N/A,FALSE,"New";#N/A,#N/A,FALSE,"Total"}</definedName>
    <definedName name="Factors" hidden="1">{#N/A,#N/A,FALSE,"Federal";#N/A,#N/A,FALSE,"State";#N/A,#N/A,FALSE,"Local";#N/A,#N/A,FALSE,"New";#N/A,#N/A,FALSE,"Total"}</definedName>
    <definedName name="Factors2" localSheetId="5" hidden="1">{#N/A,#N/A,FALSE,"Federal";#N/A,#N/A,FALSE,"State";#N/A,#N/A,FALSE,"Local";#N/A,#N/A,FALSE,"New";#N/A,#N/A,FALSE,"Total"}</definedName>
    <definedName name="Factors2" localSheetId="2" hidden="1">{#N/A,#N/A,FALSE,"Federal";#N/A,#N/A,FALSE,"State";#N/A,#N/A,FALSE,"Local";#N/A,#N/A,FALSE,"New";#N/A,#N/A,FALSE,"Total"}</definedName>
    <definedName name="Factors2" localSheetId="0" hidden="1">{#N/A,#N/A,FALSE,"Federal";#N/A,#N/A,FALSE,"State";#N/A,#N/A,FALSE,"Local";#N/A,#N/A,FALSE,"New";#N/A,#N/A,FALSE,"Total"}</definedName>
    <definedName name="Factors2" localSheetId="4" hidden="1">{#N/A,#N/A,FALSE,"Federal";#N/A,#N/A,FALSE,"State";#N/A,#N/A,FALSE,"Local";#N/A,#N/A,FALSE,"New";#N/A,#N/A,FALSE,"Total"}</definedName>
    <definedName name="Factors2" hidden="1">{#N/A,#N/A,FALSE,"Federal";#N/A,#N/A,FALSE,"State";#N/A,#N/A,FALSE,"Local";#N/A,#N/A,FALSE,"New";#N/A,#N/A,FALSE,"Total"}</definedName>
    <definedName name="factpr" localSheetId="5" hidden="1">{#N/A,#N/A,FALSE,"Federal";#N/A,#N/A,FALSE,"State";#N/A,#N/A,FALSE,"Local";#N/A,#N/A,FALSE,"New";#N/A,#N/A,FALSE,"Total"}</definedName>
    <definedName name="factpr" localSheetId="2" hidden="1">{#N/A,#N/A,FALSE,"Federal";#N/A,#N/A,FALSE,"State";#N/A,#N/A,FALSE,"Local";#N/A,#N/A,FALSE,"New";#N/A,#N/A,FALSE,"Total"}</definedName>
    <definedName name="factpr" localSheetId="0" hidden="1">{#N/A,#N/A,FALSE,"Federal";#N/A,#N/A,FALSE,"State";#N/A,#N/A,FALSE,"Local";#N/A,#N/A,FALSE,"New";#N/A,#N/A,FALSE,"Total"}</definedName>
    <definedName name="factpr" localSheetId="4" hidden="1">{#N/A,#N/A,FALSE,"Federal";#N/A,#N/A,FALSE,"State";#N/A,#N/A,FALSE,"Local";#N/A,#N/A,FALSE,"New";#N/A,#N/A,FALSE,"Total"}</definedName>
    <definedName name="factpr" hidden="1">{#N/A,#N/A,FALSE,"Federal";#N/A,#N/A,FALSE,"State";#N/A,#N/A,FALSE,"Local";#N/A,#N/A,FALSE,"New";#N/A,#N/A,FALSE,"Total"}</definedName>
    <definedName name="five">5</definedName>
    <definedName name="Jurisdiction">'[8]Jurisdiction Data'!$A:$IV</definedName>
    <definedName name="Lead_Agency" localSheetId="5">'[3]0712 for spread'!$E$7:$E$1162</definedName>
    <definedName name="Lead_Agency">'[4]0712 for spread'!$E$7:$E$1162</definedName>
    <definedName name="LLLLL">[2]CMList!#REF!</definedName>
    <definedName name="MPOList">[5]Lookup!$B$2:$B$20</definedName>
    <definedName name="PMS">#REF!</definedName>
    <definedName name="PMSData">#REF!</definedName>
    <definedName name="_xlnm.Print_Area" localSheetId="5">'2025 Totals'!$A$1:$D$56</definedName>
    <definedName name="_xlnm.Print_Area" localSheetId="2">Programmed!$A$1:$H$99</definedName>
    <definedName name="_xlnm.Print_Area" localSheetId="3">Programmed_Apdx!$C$1:$H$115</definedName>
    <definedName name="_xlnm.Print_Area" localSheetId="0">Revenue!$A$1:$H$96</definedName>
    <definedName name="_xlnm.Print_Area" localSheetId="1">Revenue_Apdx!$C$1:$H$129</definedName>
    <definedName name="_xlnm.Print_Area" localSheetId="4">'Rev-Prog'!$A$1:$H$96</definedName>
    <definedName name="Print_Area_MI" localSheetId="5">#REF!</definedName>
    <definedName name="Print_Area_MI" localSheetId="2">#REF!</definedName>
    <definedName name="Print_Area_MI" localSheetId="4">#REF!</definedName>
    <definedName name="Print_Area_MI">#REF!</definedName>
    <definedName name="qryGqCounty">#REF!</definedName>
    <definedName name="qryMilSite">#REF!</definedName>
    <definedName name="qyMilSite">#REF!</definedName>
    <definedName name="Recover">[9]Macro1!$A$23</definedName>
    <definedName name="revbyyear" localSheetId="5" hidden="1">{#N/A,#N/A,FALSE,"Federal";#N/A,#N/A,FALSE,"State";#N/A,#N/A,FALSE,"Local";#N/A,#N/A,FALSE,"New";#N/A,#N/A,FALSE,"Total"}</definedName>
    <definedName name="revbyyear" localSheetId="2" hidden="1">{#N/A,#N/A,FALSE,"Federal";#N/A,#N/A,FALSE,"State";#N/A,#N/A,FALSE,"Local";#N/A,#N/A,FALSE,"New";#N/A,#N/A,FALSE,"Total"}</definedName>
    <definedName name="revbyyear" localSheetId="0" hidden="1">{#N/A,#N/A,FALSE,"Federal";#N/A,#N/A,FALSE,"State";#N/A,#N/A,FALSE,"Local";#N/A,#N/A,FALSE,"New";#N/A,#N/A,FALSE,"Total"}</definedName>
    <definedName name="revbyyear" localSheetId="4" hidden="1">{#N/A,#N/A,FALSE,"Federal";#N/A,#N/A,FALSE,"State";#N/A,#N/A,FALSE,"Local";#N/A,#N/A,FALSE,"New";#N/A,#N/A,FALSE,"Total"}</definedName>
    <definedName name="revbyyear" hidden="1">{#N/A,#N/A,FALSE,"Federal";#N/A,#N/A,FALSE,"State";#N/A,#N/A,FALSE,"Local";#N/A,#N/A,FALSE,"New";#N/A,#N/A,FALSE,"Total"}</definedName>
    <definedName name="RevsByYearAll" localSheetId="5" hidden="1">{#N/A,#N/A,FALSE,"Federal";#N/A,#N/A,FALSE,"State";#N/A,#N/A,FALSE,"Local";#N/A,#N/A,FALSE,"New";#N/A,#N/A,FALSE,"Total"}</definedName>
    <definedName name="RevsByYearAll" localSheetId="2" hidden="1">{#N/A,#N/A,FALSE,"Federal";#N/A,#N/A,FALSE,"State";#N/A,#N/A,FALSE,"Local";#N/A,#N/A,FALSE,"New";#N/A,#N/A,FALSE,"Total"}</definedName>
    <definedName name="RevsByYearAll" localSheetId="0" hidden="1">{#N/A,#N/A,FALSE,"Federal";#N/A,#N/A,FALSE,"State";#N/A,#N/A,FALSE,"Local";#N/A,#N/A,FALSE,"New";#N/A,#N/A,FALSE,"Total"}</definedName>
    <definedName name="RevsByYearAll" localSheetId="4" hidden="1">{#N/A,#N/A,FALSE,"Federal";#N/A,#N/A,FALSE,"State";#N/A,#N/A,FALSE,"Local";#N/A,#N/A,FALSE,"New";#N/A,#N/A,FALSE,"Total"}</definedName>
    <definedName name="RevsByYearAll" hidden="1">{#N/A,#N/A,FALSE,"Federal";#N/A,#N/A,FALSE,"State";#N/A,#N/A,FALSE,"Local";#N/A,#N/A,FALSE,"New";#N/A,#N/A,FALSE,"Total"}</definedName>
    <definedName name="Roads">#REF!</definedName>
    <definedName name="ROW_Cost" localSheetId="5">'[3]0712 for spread'!$AC$7:$AC$1162</definedName>
    <definedName name="ROW_Cost">'[4]0712 for spread'!$AC$7:$AC$1162</definedName>
    <definedName name="ROW_Date" localSheetId="5">'[3]0712 for spread'!$AB$7:$AB$1162</definedName>
    <definedName name="ROW_Date">'[4]0712 for spread'!$AB$7:$AB$1162</definedName>
    <definedName name="RTPA">[10]RTPA!$A:$IV</definedName>
    <definedName name="RTPAList">[5]Lookup!$F$2:$F$51</definedName>
    <definedName name="sacogrevenue" localSheetId="5" hidden="1">{#N/A,#N/A,FALSE,"Federal";#N/A,#N/A,FALSE,"State";#N/A,#N/A,FALSE,"Local";#N/A,#N/A,FALSE,"New";#N/A,#N/A,FALSE,"Total"}</definedName>
    <definedName name="sacogrevenue" localSheetId="2" hidden="1">{#N/A,#N/A,FALSE,"Federal";#N/A,#N/A,FALSE,"State";#N/A,#N/A,FALSE,"Local";#N/A,#N/A,FALSE,"New";#N/A,#N/A,FALSE,"Total"}</definedName>
    <definedName name="sacogrevenue" localSheetId="0" hidden="1">{#N/A,#N/A,FALSE,"Federal";#N/A,#N/A,FALSE,"State";#N/A,#N/A,FALSE,"Local";#N/A,#N/A,FALSE,"New";#N/A,#N/A,FALSE,"Total"}</definedName>
    <definedName name="sacogrevenue" localSheetId="4" hidden="1">{#N/A,#N/A,FALSE,"Federal";#N/A,#N/A,FALSE,"State";#N/A,#N/A,FALSE,"Local";#N/A,#N/A,FALSE,"New";#N/A,#N/A,FALSE,"Total"}</definedName>
    <definedName name="sacogrevenue" hidden="1">{#N/A,#N/A,FALSE,"Federal";#N/A,#N/A,FALSE,"State";#N/A,#N/A,FALSE,"Local";#N/A,#N/A,FALSE,"New";#N/A,#N/A,FALSE,"Total"}</definedName>
    <definedName name="Signal_FMS_to_Roundabout_1">'[1]Calculation sheet'!$A$61:$O$63</definedName>
    <definedName name="Signal_FMS_to_Roundabout_2">'[1]Calculation sheet'!$A$65:$O$67</definedName>
    <definedName name="Signal_TYZ_to_Roundabout_1">'[1]Calculation sheet'!$A$69:$O$71</definedName>
    <definedName name="Signal_TYZ_to_Roundabout_2">'[1]Calculation sheet'!$A$73:$O$75</definedName>
    <definedName name="Slicer_County">#N/A</definedName>
    <definedName name="Slicer_Jurisdiction">#N/A</definedName>
    <definedName name="Stop_Minor_Leg_FMS_to_All_Stop">'[1]Calculation sheet'!$A$17:$O$19</definedName>
    <definedName name="Stop_Minor_Leg_FMS_to_Roundabout_1">'[1]Calculation sheet'!$A$5:$O$7</definedName>
    <definedName name="Stop_Minor_leg_FMS_to_Roundabout_2">'[1]Calculation sheet'!$A$9:$O$11</definedName>
    <definedName name="Stop_Minor_Leg_FMS_to_Signal">'[1]Calculation sheet'!$A$13:$O$15</definedName>
    <definedName name="Stop_Minor_Leg_TYZ_to_All_Stop">'[1]Calculation sheet'!$A$33:$O$35</definedName>
    <definedName name="Stop_Minor_Leg_TYZ_to_Roundabout_1">'[1]Calculation sheet'!$A$21:$O$23</definedName>
    <definedName name="Stop_Minor_leg_TYZ_to_Roundabout_2">'[1]Calculation sheet'!$A$25:$O$27</definedName>
    <definedName name="Stop_Minor_Leg_TYZ_to_Signal">'[1]Calculation sheet'!$A$29:$O$31</definedName>
    <definedName name="TableName">"Dummy"</definedName>
    <definedName name="Users">#REF!</definedName>
    <definedName name="wrn.MTP._.Revenues." localSheetId="5" hidden="1">{#N/A,#N/A,FALSE,"Federal";#N/A,#N/A,FALSE,"State";#N/A,#N/A,FALSE,"Local";#N/A,#N/A,FALSE,"New";#N/A,#N/A,FALSE,"Total"}</definedName>
    <definedName name="wrn.MTP._.Revenues." localSheetId="2" hidden="1">{#N/A,#N/A,FALSE,"Federal";#N/A,#N/A,FALSE,"State";#N/A,#N/A,FALSE,"Local";#N/A,#N/A,FALSE,"New";#N/A,#N/A,FALSE,"Total"}</definedName>
    <definedName name="wrn.MTP._.Revenues." localSheetId="0" hidden="1">{#N/A,#N/A,FALSE,"Federal";#N/A,#N/A,FALSE,"State";#N/A,#N/A,FALSE,"Local";#N/A,#N/A,FALSE,"New";#N/A,#N/A,FALSE,"Total"}</definedName>
    <definedName name="wrn.MTP._.Revenues." localSheetId="4" hidden="1">{#N/A,#N/A,FALSE,"Federal";#N/A,#N/A,FALSE,"State";#N/A,#N/A,FALSE,"Local";#N/A,#N/A,FALSE,"New";#N/A,#N/A,FALSE,"Total"}</definedName>
    <definedName name="wrn.MTP._.Revenues." hidden="1">{#N/A,#N/A,FALSE,"Federal";#N/A,#N/A,FALSE,"State";#N/A,#N/A,FALSE,"Local";#N/A,#N/A,FALSE,"New";#N/A,#N/A,FALSE,"Total"}</definedName>
    <definedName name="z_PMSSoftware">#REF!</definedName>
    <definedName name="z_RoadsQue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03" l="1"/>
  <c r="C56" i="103"/>
  <c r="B56" i="103"/>
  <c r="F54" i="103"/>
  <c r="F42" i="103"/>
  <c r="F34" i="103"/>
  <c r="F30" i="103"/>
  <c r="F28" i="103"/>
  <c r="H42" i="103" s="1"/>
  <c r="F21" i="103"/>
  <c r="F20" i="103"/>
  <c r="F18" i="103"/>
  <c r="F6" i="103"/>
  <c r="G26" i="94" l="1"/>
  <c r="G22" i="94"/>
  <c r="G16" i="88"/>
  <c r="G10" i="97"/>
  <c r="F26" i="94" l="1"/>
  <c r="D9" i="98"/>
  <c r="D24" i="97"/>
  <c r="F22" i="94" l="1"/>
  <c r="E22" i="94"/>
  <c r="D22" i="94"/>
  <c r="E26" i="94" l="1"/>
  <c r="D26" i="94"/>
  <c r="F14" i="100" l="1"/>
  <c r="F34" i="94"/>
  <c r="F34" i="88"/>
  <c r="G16" i="99"/>
  <c r="G7" i="99"/>
  <c r="G9" i="99"/>
  <c r="F13" i="101"/>
  <c r="F16" i="100"/>
  <c r="C16" i="101"/>
  <c r="C15" i="101"/>
  <c r="C19" i="100"/>
  <c r="C18" i="100"/>
  <c r="B14" i="100"/>
  <c r="B16" i="100" s="1"/>
  <c r="C13" i="101"/>
  <c r="B13" i="101"/>
  <c r="F5" i="102"/>
  <c r="C14" i="100" l="1"/>
  <c r="C16" i="100" s="1"/>
  <c r="H78" i="96" l="1"/>
  <c r="H80" i="96"/>
  <c r="G79" i="96"/>
  <c r="G80" i="96"/>
  <c r="F79" i="96"/>
  <c r="F80" i="96"/>
  <c r="E79" i="96"/>
  <c r="E80" i="96"/>
  <c r="D79" i="96"/>
  <c r="D80" i="96"/>
  <c r="H79" i="96" l="1"/>
  <c r="H66" i="98"/>
  <c r="H67" i="98"/>
  <c r="H68" i="98"/>
  <c r="H69" i="98"/>
  <c r="H70" i="98"/>
  <c r="H71" i="98"/>
  <c r="H72" i="98"/>
  <c r="H73" i="98"/>
  <c r="H74" i="98"/>
  <c r="H75" i="98"/>
  <c r="H76" i="98"/>
  <c r="H77" i="98"/>
  <c r="H78" i="98"/>
  <c r="H79" i="98"/>
  <c r="H80" i="98"/>
  <c r="H81" i="98"/>
  <c r="H27" i="98"/>
  <c r="H28" i="98"/>
  <c r="H29" i="98"/>
  <c r="H30" i="98"/>
  <c r="H31" i="98"/>
  <c r="H32" i="98"/>
  <c r="H33" i="98"/>
  <c r="H34" i="98"/>
  <c r="H35" i="98"/>
  <c r="H36" i="98"/>
  <c r="H37" i="98"/>
  <c r="H38" i="98"/>
  <c r="H39" i="98"/>
  <c r="H40" i="98"/>
  <c r="H41" i="98"/>
  <c r="H42" i="98"/>
  <c r="H43" i="98"/>
  <c r="H44" i="97"/>
  <c r="H45" i="97"/>
  <c r="H46" i="97"/>
  <c r="H47" i="97"/>
  <c r="H48" i="97"/>
  <c r="H49" i="97"/>
  <c r="H50" i="97"/>
  <c r="H51" i="97"/>
  <c r="H52" i="97"/>
  <c r="H53" i="97"/>
  <c r="H54" i="97"/>
  <c r="H97" i="97"/>
  <c r="H98" i="97"/>
  <c r="H82" i="97"/>
  <c r="H83" i="97"/>
  <c r="H84" i="97"/>
  <c r="H85" i="97"/>
  <c r="H86" i="97"/>
  <c r="H87" i="97"/>
  <c r="H88" i="97"/>
  <c r="H89" i="97"/>
  <c r="H90" i="97"/>
  <c r="H91" i="97"/>
  <c r="H92" i="97"/>
  <c r="H93" i="97"/>
  <c r="H94" i="97"/>
  <c r="H95" i="97"/>
  <c r="H96" i="97"/>
  <c r="G44" i="96"/>
  <c r="F44" i="96"/>
  <c r="E44" i="96"/>
  <c r="D44" i="96"/>
  <c r="F118" i="97" l="1"/>
  <c r="G118" i="97"/>
  <c r="G65" i="96" l="1"/>
  <c r="F65" i="96"/>
  <c r="E65" i="96"/>
  <c r="D65" i="96"/>
  <c r="H65" i="94"/>
  <c r="H65" i="88"/>
  <c r="H65" i="96" l="1"/>
  <c r="D8" i="88"/>
  <c r="E8" i="88"/>
  <c r="F8" i="88"/>
  <c r="G8" i="88"/>
  <c r="H9" i="88"/>
  <c r="H10" i="88"/>
  <c r="D11" i="88"/>
  <c r="E11" i="88"/>
  <c r="F11" i="88"/>
  <c r="G11" i="88"/>
  <c r="H12" i="88"/>
  <c r="H13" i="88"/>
  <c r="D14" i="88"/>
  <c r="E14" i="88"/>
  <c r="F14" i="88"/>
  <c r="G14" i="88"/>
  <c r="H15" i="88"/>
  <c r="H16" i="88"/>
  <c r="H17" i="88"/>
  <c r="H18" i="88"/>
  <c r="D19" i="88"/>
  <c r="E19" i="88"/>
  <c r="F19" i="88"/>
  <c r="G19" i="88"/>
  <c r="H20" i="88"/>
  <c r="H19" i="88" s="1"/>
  <c r="I22" i="88"/>
  <c r="H11" i="88" l="1"/>
  <c r="H8" i="88"/>
  <c r="H14" i="88"/>
  <c r="H44" i="88"/>
  <c r="H44" i="94"/>
  <c r="H44" i="96" l="1"/>
  <c r="E23" i="88" l="1"/>
  <c r="F23" i="88"/>
  <c r="G23" i="88"/>
  <c r="D23" i="88"/>
  <c r="E103" i="98" l="1"/>
  <c r="F103" i="98"/>
  <c r="G103" i="98"/>
  <c r="D103" i="98"/>
  <c r="G88" i="98"/>
  <c r="E88" i="98"/>
  <c r="F88" i="98"/>
  <c r="D88" i="98"/>
  <c r="E63" i="98"/>
  <c r="F63" i="98"/>
  <c r="G63" i="98"/>
  <c r="D63" i="98"/>
  <c r="E48" i="98"/>
  <c r="F48" i="98"/>
  <c r="G48" i="98"/>
  <c r="D48" i="98"/>
  <c r="E23" i="98"/>
  <c r="F23" i="98"/>
  <c r="G23" i="98"/>
  <c r="D23" i="98"/>
  <c r="E118" i="97"/>
  <c r="E103" i="97"/>
  <c r="F103" i="97"/>
  <c r="G103" i="97"/>
  <c r="E38" i="97"/>
  <c r="F38" i="97"/>
  <c r="G38" i="97"/>
  <c r="D38" i="97"/>
  <c r="E23" i="97"/>
  <c r="E63" i="97" s="1"/>
  <c r="F23" i="97"/>
  <c r="F63" i="97" s="1"/>
  <c r="G23" i="97"/>
  <c r="G78" i="97" s="1"/>
  <c r="D23" i="97"/>
  <c r="G63" i="97" l="1"/>
  <c r="F78" i="97"/>
  <c r="E78" i="97"/>
  <c r="D23" i="94"/>
  <c r="H12" i="97"/>
  <c r="D74" i="96" l="1"/>
  <c r="H71" i="88"/>
  <c r="H68" i="88"/>
  <c r="H69" i="88"/>
  <c r="H70" i="88"/>
  <c r="H72" i="88"/>
  <c r="H59" i="88"/>
  <c r="H60" i="88"/>
  <c r="H45" i="88"/>
  <c r="H46" i="88"/>
  <c r="H22" i="94" l="1"/>
  <c r="H39" i="88"/>
  <c r="G78" i="96" l="1"/>
  <c r="F78" i="96"/>
  <c r="E78" i="96"/>
  <c r="D78" i="96"/>
  <c r="G77" i="96"/>
  <c r="F77" i="96"/>
  <c r="E77" i="96"/>
  <c r="D77" i="96"/>
  <c r="G76" i="96"/>
  <c r="F76" i="96"/>
  <c r="E76" i="96"/>
  <c r="D76" i="96"/>
  <c r="G75" i="96"/>
  <c r="F75" i="96"/>
  <c r="E75" i="96"/>
  <c r="D75" i="96"/>
  <c r="G74" i="96"/>
  <c r="F74" i="96"/>
  <c r="E74" i="96"/>
  <c r="G73" i="96"/>
  <c r="F73" i="96"/>
  <c r="E73" i="96"/>
  <c r="D73" i="96"/>
  <c r="G72" i="96"/>
  <c r="F72" i="96"/>
  <c r="E72" i="96"/>
  <c r="D72" i="96"/>
  <c r="G71" i="96"/>
  <c r="F71" i="96"/>
  <c r="E71" i="96"/>
  <c r="D71" i="96"/>
  <c r="G70" i="96"/>
  <c r="F70" i="96"/>
  <c r="E70" i="96"/>
  <c r="D70" i="96"/>
  <c r="G69" i="96"/>
  <c r="F69" i="96"/>
  <c r="E69" i="96"/>
  <c r="D69" i="96"/>
  <c r="G68" i="96"/>
  <c r="F68" i="96"/>
  <c r="E68" i="96"/>
  <c r="D68" i="96"/>
  <c r="G67" i="96"/>
  <c r="F67" i="96"/>
  <c r="E67" i="96"/>
  <c r="D67" i="96"/>
  <c r="G66" i="96"/>
  <c r="F66" i="96"/>
  <c r="E66" i="96"/>
  <c r="D66" i="96"/>
  <c r="G64" i="96"/>
  <c r="F64" i="96"/>
  <c r="E64" i="96"/>
  <c r="D64" i="96"/>
  <c r="G63" i="96"/>
  <c r="F63" i="96"/>
  <c r="E63" i="96"/>
  <c r="D63" i="96"/>
  <c r="G60" i="96"/>
  <c r="F60" i="96"/>
  <c r="E60" i="96"/>
  <c r="D60" i="96"/>
  <c r="G59" i="96"/>
  <c r="F59" i="96"/>
  <c r="E59" i="96"/>
  <c r="D59" i="96"/>
  <c r="G58" i="96"/>
  <c r="F58" i="96"/>
  <c r="E58" i="96"/>
  <c r="D58" i="96"/>
  <c r="G57" i="96"/>
  <c r="F57" i="96"/>
  <c r="E57" i="96"/>
  <c r="D57" i="96"/>
  <c r="G56" i="96"/>
  <c r="F56" i="96"/>
  <c r="E56" i="96"/>
  <c r="D56" i="96"/>
  <c r="G55" i="96"/>
  <c r="F55" i="96"/>
  <c r="E55" i="96"/>
  <c r="D55" i="96"/>
  <c r="G54" i="96"/>
  <c r="F54" i="96"/>
  <c r="E54" i="96"/>
  <c r="D54" i="96"/>
  <c r="G53" i="96"/>
  <c r="F53" i="96"/>
  <c r="E53" i="96"/>
  <c r="D53" i="96"/>
  <c r="G52" i="96"/>
  <c r="F52" i="96"/>
  <c r="E52" i="96"/>
  <c r="D52" i="96"/>
  <c r="G51" i="96"/>
  <c r="F51" i="96"/>
  <c r="E51" i="96"/>
  <c r="D51" i="96"/>
  <c r="G50" i="96"/>
  <c r="F50" i="96"/>
  <c r="E50" i="96"/>
  <c r="D50" i="96"/>
  <c r="G49" i="96"/>
  <c r="F49" i="96"/>
  <c r="E49" i="96"/>
  <c r="D49" i="96"/>
  <c r="G46" i="96"/>
  <c r="F46" i="96"/>
  <c r="E46" i="96"/>
  <c r="D46" i="96"/>
  <c r="G45" i="96"/>
  <c r="F45" i="96"/>
  <c r="E45" i="96"/>
  <c r="D45" i="96"/>
  <c r="G43" i="96"/>
  <c r="F43" i="96"/>
  <c r="E43" i="96"/>
  <c r="D43" i="96"/>
  <c r="G42" i="96"/>
  <c r="F42" i="96"/>
  <c r="E42" i="96"/>
  <c r="D42" i="96"/>
  <c r="G41" i="96"/>
  <c r="F41" i="96"/>
  <c r="E41" i="96"/>
  <c r="D41" i="96"/>
  <c r="G40" i="96"/>
  <c r="F40" i="96"/>
  <c r="E40" i="96"/>
  <c r="D40" i="96"/>
  <c r="G39" i="96"/>
  <c r="F39" i="96"/>
  <c r="E39" i="96"/>
  <c r="D39" i="96"/>
  <c r="G38" i="96"/>
  <c r="F38" i="96"/>
  <c r="E38" i="96"/>
  <c r="D38" i="96"/>
  <c r="G37" i="96"/>
  <c r="F37" i="96"/>
  <c r="E37" i="96"/>
  <c r="D37" i="96"/>
  <c r="G35" i="96"/>
  <c r="F35" i="96"/>
  <c r="E35" i="96"/>
  <c r="D35" i="96"/>
  <c r="G34" i="96"/>
  <c r="F34" i="96"/>
  <c r="E34" i="96"/>
  <c r="D34" i="96"/>
  <c r="G36" i="94"/>
  <c r="F36" i="94"/>
  <c r="E36" i="94"/>
  <c r="D36" i="94"/>
  <c r="G33" i="94"/>
  <c r="F33" i="94"/>
  <c r="E33" i="94"/>
  <c r="D33" i="94"/>
  <c r="G36" i="88"/>
  <c r="F36" i="88"/>
  <c r="E36" i="88"/>
  <c r="D36" i="88"/>
  <c r="G33" i="88"/>
  <c r="F33" i="88"/>
  <c r="E33" i="88"/>
  <c r="D33" i="88"/>
  <c r="G26" i="96"/>
  <c r="F26" i="96"/>
  <c r="E26" i="96"/>
  <c r="D26" i="96"/>
  <c r="E36" i="96" l="1"/>
  <c r="G36" i="96"/>
  <c r="H49" i="96"/>
  <c r="H63" i="96"/>
  <c r="D33" i="96"/>
  <c r="D36" i="96"/>
  <c r="F36" i="96"/>
  <c r="F33" i="96"/>
  <c r="H37" i="96"/>
  <c r="H26" i="96"/>
  <c r="E33" i="96"/>
  <c r="G33" i="96"/>
  <c r="G7" i="96" l="1"/>
  <c r="F7" i="96"/>
  <c r="E7" i="96"/>
  <c r="D7" i="96"/>
  <c r="G7" i="94"/>
  <c r="F7" i="94"/>
  <c r="E7" i="94"/>
  <c r="D7" i="94"/>
  <c r="A4" i="96"/>
  <c r="C3" i="98"/>
  <c r="A4" i="94"/>
  <c r="C3" i="97"/>
  <c r="H1" i="94" l="1"/>
  <c r="H1" i="96" l="1"/>
  <c r="H1" i="98"/>
  <c r="H1" i="97"/>
  <c r="H37" i="88"/>
  <c r="D102" i="98"/>
  <c r="D87" i="98"/>
  <c r="D62" i="98"/>
  <c r="D47" i="98"/>
  <c r="D22" i="98"/>
  <c r="D118" i="97"/>
  <c r="D117" i="97"/>
  <c r="D103" i="97"/>
  <c r="D102" i="97"/>
  <c r="D62" i="97"/>
  <c r="D37" i="97"/>
  <c r="D78" i="97"/>
  <c r="D22" i="97"/>
  <c r="D77" i="97" s="1"/>
  <c r="H71" i="94"/>
  <c r="H69" i="94"/>
  <c r="H66" i="94"/>
  <c r="H59" i="94"/>
  <c r="H64" i="88"/>
  <c r="D63" i="97" l="1"/>
  <c r="H66" i="96"/>
  <c r="H69" i="96"/>
  <c r="H71" i="96"/>
  <c r="H59" i="96"/>
  <c r="A3" i="96"/>
  <c r="C2" i="98"/>
  <c r="A3" i="94"/>
  <c r="C2" i="97"/>
  <c r="G114" i="98"/>
  <c r="G87" i="94" s="1"/>
  <c r="G88" i="94" s="1"/>
  <c r="F114" i="98"/>
  <c r="F87" i="94" s="1"/>
  <c r="F88" i="94" s="1"/>
  <c r="E114" i="98"/>
  <c r="E87" i="94" s="1"/>
  <c r="E88" i="94" s="1"/>
  <c r="D114" i="98"/>
  <c r="D87" i="94" s="1"/>
  <c r="D88" i="94" s="1"/>
  <c r="H113" i="98"/>
  <c r="H112" i="98"/>
  <c r="H111" i="98"/>
  <c r="H110" i="98"/>
  <c r="H109" i="98"/>
  <c r="H108" i="98"/>
  <c r="H107" i="98"/>
  <c r="H106" i="98"/>
  <c r="H105" i="98"/>
  <c r="H104" i="98"/>
  <c r="G99" i="98"/>
  <c r="G83" i="94" s="1"/>
  <c r="G84" i="94" s="1"/>
  <c r="F99" i="98"/>
  <c r="F83" i="94" s="1"/>
  <c r="F84" i="94" s="1"/>
  <c r="E99" i="98"/>
  <c r="E83" i="94" s="1"/>
  <c r="E84" i="94" s="1"/>
  <c r="D99" i="98"/>
  <c r="D83" i="94" s="1"/>
  <c r="D84" i="94" s="1"/>
  <c r="H98" i="98"/>
  <c r="H97" i="98"/>
  <c r="H96" i="98"/>
  <c r="H95" i="98"/>
  <c r="H94" i="98"/>
  <c r="H93" i="98"/>
  <c r="H92" i="98"/>
  <c r="H91" i="98"/>
  <c r="H90" i="98"/>
  <c r="H89" i="98"/>
  <c r="G84" i="98"/>
  <c r="G81" i="94" s="1"/>
  <c r="G82" i="94" s="1"/>
  <c r="F84" i="98"/>
  <c r="F81" i="94" s="1"/>
  <c r="F82" i="94" s="1"/>
  <c r="E84" i="98"/>
  <c r="E81" i="94" s="1"/>
  <c r="E82" i="94" s="1"/>
  <c r="D84" i="98"/>
  <c r="D81" i="94" s="1"/>
  <c r="D82" i="94" s="1"/>
  <c r="H83" i="98"/>
  <c r="H82" i="98"/>
  <c r="H65" i="98"/>
  <c r="H64" i="98"/>
  <c r="G59" i="98"/>
  <c r="G61" i="94" s="1"/>
  <c r="G62" i="94" s="1"/>
  <c r="F59" i="98"/>
  <c r="F61" i="94" s="1"/>
  <c r="F62" i="94" s="1"/>
  <c r="E59" i="98"/>
  <c r="E61" i="94" s="1"/>
  <c r="E62" i="94" s="1"/>
  <c r="D59" i="98"/>
  <c r="D61" i="94" s="1"/>
  <c r="D62" i="94" s="1"/>
  <c r="H58" i="98"/>
  <c r="H57" i="98"/>
  <c r="H56" i="98"/>
  <c r="H55" i="98"/>
  <c r="H54" i="98"/>
  <c r="H53" i="98"/>
  <c r="H52" i="98"/>
  <c r="H51" i="98"/>
  <c r="H50" i="98"/>
  <c r="H49" i="98"/>
  <c r="G44" i="98"/>
  <c r="G47" i="94" s="1"/>
  <c r="F44" i="98"/>
  <c r="F47" i="94" s="1"/>
  <c r="E44" i="98"/>
  <c r="E47" i="94" s="1"/>
  <c r="D44" i="98"/>
  <c r="D47" i="94" s="1"/>
  <c r="H26" i="98"/>
  <c r="H25" i="98"/>
  <c r="H24" i="98"/>
  <c r="G19" i="98"/>
  <c r="G27" i="94" s="1"/>
  <c r="F19" i="98"/>
  <c r="F27" i="94" s="1"/>
  <c r="E19" i="98"/>
  <c r="E27" i="94" s="1"/>
  <c r="D19" i="98"/>
  <c r="D27" i="94" s="1"/>
  <c r="D28" i="94" s="1"/>
  <c r="H18" i="98"/>
  <c r="H17" i="98"/>
  <c r="H16" i="98"/>
  <c r="H15" i="98"/>
  <c r="H14" i="98"/>
  <c r="H13" i="98"/>
  <c r="H12" i="98"/>
  <c r="H11" i="98"/>
  <c r="H10" i="98"/>
  <c r="H9" i="98"/>
  <c r="G129" i="97"/>
  <c r="F129" i="97"/>
  <c r="F87" i="88" s="1"/>
  <c r="E129" i="97"/>
  <c r="D129" i="97"/>
  <c r="D87" i="88" s="1"/>
  <c r="D88" i="88" s="1"/>
  <c r="H128" i="97"/>
  <c r="H127" i="97"/>
  <c r="H126" i="97"/>
  <c r="H125" i="97"/>
  <c r="H124" i="97"/>
  <c r="H123" i="97"/>
  <c r="H122" i="97"/>
  <c r="H121" i="97"/>
  <c r="H120" i="97"/>
  <c r="H119" i="97"/>
  <c r="G114" i="97"/>
  <c r="G83" i="88" s="1"/>
  <c r="F114" i="97"/>
  <c r="F83" i="88" s="1"/>
  <c r="E114" i="97"/>
  <c r="E83" i="88" s="1"/>
  <c r="D114" i="97"/>
  <c r="D83" i="88" s="1"/>
  <c r="H113" i="97"/>
  <c r="H112" i="97"/>
  <c r="H111" i="97"/>
  <c r="H110" i="97"/>
  <c r="H109" i="97"/>
  <c r="H108" i="97"/>
  <c r="H107" i="97"/>
  <c r="H106" i="97"/>
  <c r="H105" i="97"/>
  <c r="H104" i="97"/>
  <c r="G99" i="97"/>
  <c r="G81" i="88" s="1"/>
  <c r="G81" i="96" s="1"/>
  <c r="F99" i="97"/>
  <c r="F81" i="88" s="1"/>
  <c r="E99" i="97"/>
  <c r="E81" i="88" s="1"/>
  <c r="E81" i="96" s="1"/>
  <c r="D99" i="97"/>
  <c r="D81" i="88" s="1"/>
  <c r="H81" i="97"/>
  <c r="H80" i="97"/>
  <c r="H79" i="97"/>
  <c r="G74" i="97"/>
  <c r="G61" i="88" s="1"/>
  <c r="F74" i="97"/>
  <c r="F61" i="88" s="1"/>
  <c r="E74" i="97"/>
  <c r="E61" i="88" s="1"/>
  <c r="D74" i="97"/>
  <c r="D61" i="88" s="1"/>
  <c r="H73" i="97"/>
  <c r="H72" i="97"/>
  <c r="H71" i="97"/>
  <c r="H70" i="97"/>
  <c r="H69" i="97"/>
  <c r="H68" i="97"/>
  <c r="H67" i="97"/>
  <c r="H66" i="97"/>
  <c r="H65" i="97"/>
  <c r="H64" i="97"/>
  <c r="G59" i="97"/>
  <c r="F59" i="97"/>
  <c r="F47" i="88" s="1"/>
  <c r="E59" i="97"/>
  <c r="E47" i="88" s="1"/>
  <c r="D59" i="97"/>
  <c r="D47" i="88" s="1"/>
  <c r="H58" i="97"/>
  <c r="H57" i="97"/>
  <c r="H56" i="97"/>
  <c r="H55" i="97"/>
  <c r="H43" i="97"/>
  <c r="H42" i="97"/>
  <c r="H41" i="97"/>
  <c r="H40" i="97"/>
  <c r="H39" i="97"/>
  <c r="G34" i="97"/>
  <c r="G27" i="88" s="1"/>
  <c r="G28" i="88" s="1"/>
  <c r="F34" i="97"/>
  <c r="E34" i="97"/>
  <c r="E27" i="88" s="1"/>
  <c r="E28" i="88" s="1"/>
  <c r="D34" i="97"/>
  <c r="D27" i="88" s="1"/>
  <c r="D28" i="88" s="1"/>
  <c r="H33" i="97"/>
  <c r="H32" i="97"/>
  <c r="H31" i="97"/>
  <c r="H30" i="97"/>
  <c r="H29" i="97"/>
  <c r="H28" i="97"/>
  <c r="H27" i="97"/>
  <c r="H26" i="97"/>
  <c r="H25" i="97"/>
  <c r="H24" i="97"/>
  <c r="G19" i="97"/>
  <c r="G21" i="88" s="1"/>
  <c r="G22" i="88" s="1"/>
  <c r="F19" i="97"/>
  <c r="F21" i="88" s="1"/>
  <c r="F22" i="88" s="1"/>
  <c r="E19" i="97"/>
  <c r="E21" i="88" s="1"/>
  <c r="E22" i="88" s="1"/>
  <c r="D19" i="97"/>
  <c r="D21" i="88" s="1"/>
  <c r="H18" i="97"/>
  <c r="H17" i="97"/>
  <c r="H16" i="97"/>
  <c r="H15" i="97"/>
  <c r="H14" i="97"/>
  <c r="H13" i="97"/>
  <c r="H11" i="97"/>
  <c r="H10" i="97"/>
  <c r="H9" i="97"/>
  <c r="H46" i="94"/>
  <c r="H45" i="94"/>
  <c r="H43" i="88"/>
  <c r="G86" i="96"/>
  <c r="F86" i="96"/>
  <c r="E86" i="96"/>
  <c r="D86" i="96"/>
  <c r="G32" i="96"/>
  <c r="F32" i="96"/>
  <c r="E32" i="96"/>
  <c r="D32" i="96"/>
  <c r="G31" i="96"/>
  <c r="F31" i="96"/>
  <c r="E31" i="96"/>
  <c r="D31" i="96"/>
  <c r="G30" i="96"/>
  <c r="F30" i="96"/>
  <c r="E30" i="96"/>
  <c r="D30" i="96"/>
  <c r="D24" i="96"/>
  <c r="E24" i="96"/>
  <c r="F24" i="96"/>
  <c r="G24" i="96"/>
  <c r="D25" i="96"/>
  <c r="E25" i="96"/>
  <c r="F25" i="96"/>
  <c r="G25" i="96"/>
  <c r="H86" i="94"/>
  <c r="H79" i="94"/>
  <c r="H78" i="94"/>
  <c r="H77" i="94"/>
  <c r="H76" i="94"/>
  <c r="H75" i="94"/>
  <c r="H74" i="94"/>
  <c r="H73" i="94"/>
  <c r="H72" i="94"/>
  <c r="H70" i="94"/>
  <c r="H68" i="94"/>
  <c r="H67" i="94"/>
  <c r="H64" i="94"/>
  <c r="H63" i="94"/>
  <c r="H60" i="94"/>
  <c r="H58" i="94"/>
  <c r="H57" i="94"/>
  <c r="H56" i="94"/>
  <c r="H55" i="94"/>
  <c r="H54" i="94"/>
  <c r="H53" i="94"/>
  <c r="H52" i="94"/>
  <c r="H51" i="94"/>
  <c r="H50" i="94"/>
  <c r="H49" i="94"/>
  <c r="H43" i="94"/>
  <c r="H42" i="94"/>
  <c r="H41" i="94"/>
  <c r="H40" i="94"/>
  <c r="H39" i="94"/>
  <c r="H38" i="94"/>
  <c r="H37" i="94"/>
  <c r="H35" i="94"/>
  <c r="H34" i="94"/>
  <c r="H32" i="94"/>
  <c r="H31" i="94"/>
  <c r="H30" i="94"/>
  <c r="G29" i="94"/>
  <c r="F29" i="94"/>
  <c r="E29" i="94"/>
  <c r="D29" i="94"/>
  <c r="H26" i="94"/>
  <c r="H25" i="94"/>
  <c r="H24" i="94"/>
  <c r="G23" i="94"/>
  <c r="F23" i="94"/>
  <c r="E23" i="94"/>
  <c r="D29" i="88"/>
  <c r="E29" i="88"/>
  <c r="F29" i="88"/>
  <c r="G29" i="88"/>
  <c r="H86" i="88"/>
  <c r="H79" i="88"/>
  <c r="H78" i="88"/>
  <c r="H77" i="88"/>
  <c r="H76" i="88"/>
  <c r="H75" i="88"/>
  <c r="H74" i="88"/>
  <c r="H73" i="88"/>
  <c r="H67" i="88"/>
  <c r="H66" i="88"/>
  <c r="H63" i="88"/>
  <c r="H58" i="88"/>
  <c r="H57" i="88"/>
  <c r="H56" i="88"/>
  <c r="H55" i="88"/>
  <c r="H54" i="88"/>
  <c r="H53" i="88"/>
  <c r="H52" i="88"/>
  <c r="H51" i="88"/>
  <c r="H50" i="88"/>
  <c r="H49" i="88"/>
  <c r="H42" i="88"/>
  <c r="H41" i="88"/>
  <c r="H40" i="88"/>
  <c r="H38" i="88"/>
  <c r="H36" i="88" s="1"/>
  <c r="H35" i="88"/>
  <c r="H34" i="88"/>
  <c r="H32" i="88"/>
  <c r="H31" i="88"/>
  <c r="H30" i="88"/>
  <c r="H26" i="88"/>
  <c r="H25" i="88"/>
  <c r="H24" i="88"/>
  <c r="F81" i="96" l="1"/>
  <c r="F82" i="96" s="1"/>
  <c r="H59" i="97"/>
  <c r="H47" i="88" s="1"/>
  <c r="H21" i="88"/>
  <c r="H22" i="88" s="1"/>
  <c r="D22" i="88"/>
  <c r="D22" i="96" s="1"/>
  <c r="F28" i="94"/>
  <c r="E28" i="94"/>
  <c r="G28" i="94"/>
  <c r="E22" i="96"/>
  <c r="G22" i="96"/>
  <c r="F22" i="96"/>
  <c r="G87" i="88"/>
  <c r="G88" i="88" s="1"/>
  <c r="E87" i="88"/>
  <c r="E88" i="88" s="1"/>
  <c r="G47" i="88"/>
  <c r="G47" i="96" s="1"/>
  <c r="F27" i="88"/>
  <c r="F28" i="88" s="1"/>
  <c r="D48" i="88"/>
  <c r="D29" i="96"/>
  <c r="F29" i="96"/>
  <c r="H59" i="98"/>
  <c r="H61" i="94" s="1"/>
  <c r="H62" i="94" s="1"/>
  <c r="D48" i="94"/>
  <c r="F48" i="94"/>
  <c r="D47" i="96"/>
  <c r="H33" i="94"/>
  <c r="E27" i="96"/>
  <c r="H36" i="94"/>
  <c r="F47" i="96"/>
  <c r="E48" i="94"/>
  <c r="G48" i="94"/>
  <c r="G27" i="96"/>
  <c r="E47" i="96"/>
  <c r="H19" i="97"/>
  <c r="E48" i="88"/>
  <c r="H74" i="97"/>
  <c r="H61" i="88" s="1"/>
  <c r="H62" i="88" s="1"/>
  <c r="F48" i="88"/>
  <c r="H33" i="88"/>
  <c r="E61" i="96"/>
  <c r="E62" i="96" s="1"/>
  <c r="E62" i="88"/>
  <c r="F82" i="88"/>
  <c r="D27" i="96"/>
  <c r="D62" i="88"/>
  <c r="D61" i="96"/>
  <c r="D62" i="96" s="1"/>
  <c r="F62" i="88"/>
  <c r="F61" i="96"/>
  <c r="F62" i="96" s="1"/>
  <c r="E82" i="96"/>
  <c r="E82" i="88"/>
  <c r="G82" i="96"/>
  <c r="G82" i="88"/>
  <c r="D84" i="88"/>
  <c r="D84" i="96" s="1"/>
  <c r="D83" i="96"/>
  <c r="F84" i="88"/>
  <c r="F84" i="96" s="1"/>
  <c r="F83" i="96"/>
  <c r="D82" i="88"/>
  <c r="D81" i="96"/>
  <c r="G83" i="96"/>
  <c r="G84" i="88"/>
  <c r="G84" i="96" s="1"/>
  <c r="G61" i="96"/>
  <c r="G62" i="96" s="1"/>
  <c r="G62" i="88"/>
  <c r="E83" i="96"/>
  <c r="E84" i="88"/>
  <c r="E84" i="96" s="1"/>
  <c r="E29" i="96"/>
  <c r="H23" i="94"/>
  <c r="G29" i="96"/>
  <c r="H114" i="98"/>
  <c r="H87" i="94" s="1"/>
  <c r="H88" i="94" s="1"/>
  <c r="H99" i="98"/>
  <c r="H83" i="94" s="1"/>
  <c r="H84" i="94" s="1"/>
  <c r="H84" i="98"/>
  <c r="H81" i="94" s="1"/>
  <c r="H82" i="94" s="1"/>
  <c r="H44" i="98"/>
  <c r="H47" i="94" s="1"/>
  <c r="H19" i="98"/>
  <c r="H27" i="94" s="1"/>
  <c r="F87" i="96"/>
  <c r="F88" i="96" s="1"/>
  <c r="H32" i="96"/>
  <c r="H29" i="88"/>
  <c r="H75" i="96"/>
  <c r="H114" i="97"/>
  <c r="H83" i="88" s="1"/>
  <c r="H84" i="88" s="1"/>
  <c r="H129" i="97"/>
  <c r="H87" i="88" s="1"/>
  <c r="H88" i="88" s="1"/>
  <c r="H60" i="96"/>
  <c r="H46" i="96"/>
  <c r="H54" i="96"/>
  <c r="D87" i="96"/>
  <c r="D88" i="96" s="1"/>
  <c r="H39" i="96"/>
  <c r="H68" i="96"/>
  <c r="H34" i="97"/>
  <c r="H27" i="88" s="1"/>
  <c r="H99" i="97"/>
  <c r="H81" i="88" s="1"/>
  <c r="H82" i="88" s="1"/>
  <c r="H70" i="96"/>
  <c r="H77" i="96"/>
  <c r="H72" i="96"/>
  <c r="H64" i="96"/>
  <c r="G23" i="96"/>
  <c r="H35" i="96"/>
  <c r="F23" i="96"/>
  <c r="H45" i="96"/>
  <c r="H42" i="96"/>
  <c r="H41" i="96"/>
  <c r="H52" i="96"/>
  <c r="H34" i="96"/>
  <c r="H38" i="96"/>
  <c r="H36" i="96" s="1"/>
  <c r="H30" i="96"/>
  <c r="H31" i="96"/>
  <c r="H29" i="94"/>
  <c r="F85" i="94"/>
  <c r="H56" i="96"/>
  <c r="H57" i="96"/>
  <c r="H58" i="96"/>
  <c r="D23" i="96"/>
  <c r="H86" i="96"/>
  <c r="H67" i="96"/>
  <c r="E23" i="96"/>
  <c r="H43" i="96"/>
  <c r="H76" i="96"/>
  <c r="H74" i="96"/>
  <c r="H73" i="96"/>
  <c r="H23" i="88"/>
  <c r="H24" i="96"/>
  <c r="H40" i="96"/>
  <c r="H50" i="96"/>
  <c r="H51" i="96"/>
  <c r="E85" i="94"/>
  <c r="D85" i="94"/>
  <c r="H53" i="96"/>
  <c r="G85" i="94"/>
  <c r="H25" i="96"/>
  <c r="F88" i="88"/>
  <c r="H55" i="96"/>
  <c r="H28" i="94" l="1"/>
  <c r="D28" i="96"/>
  <c r="H28" i="88"/>
  <c r="E28" i="96"/>
  <c r="G28" i="96"/>
  <c r="F27" i="96"/>
  <c r="H27" i="96" s="1"/>
  <c r="E87" i="96"/>
  <c r="E88" i="96" s="1"/>
  <c r="G87" i="96"/>
  <c r="G88" i="96" s="1"/>
  <c r="G48" i="88"/>
  <c r="G48" i="96"/>
  <c r="D48" i="96"/>
  <c r="F48" i="96"/>
  <c r="E48" i="96"/>
  <c r="H48" i="94"/>
  <c r="G85" i="88"/>
  <c r="H85" i="88"/>
  <c r="H48" i="88"/>
  <c r="D85" i="88"/>
  <c r="D89" i="88" s="1"/>
  <c r="E85" i="88"/>
  <c r="E89" i="88" s="1"/>
  <c r="H33" i="96"/>
  <c r="F85" i="88"/>
  <c r="F89" i="88" s="1"/>
  <c r="H22" i="96"/>
  <c r="H85" i="94"/>
  <c r="E89" i="94"/>
  <c r="G89" i="94"/>
  <c r="F89" i="94"/>
  <c r="F85" i="96"/>
  <c r="G85" i="96"/>
  <c r="E85" i="96"/>
  <c r="H29" i="96"/>
  <c r="D89" i="94"/>
  <c r="H47" i="96"/>
  <c r="H23" i="96"/>
  <c r="H84" i="96"/>
  <c r="H83" i="96"/>
  <c r="H61" i="96"/>
  <c r="H62" i="96" s="1"/>
  <c r="D82" i="96"/>
  <c r="H81" i="96"/>
  <c r="H82" i="96" s="1"/>
  <c r="F28" i="96" l="1"/>
  <c r="F89" i="96" s="1"/>
  <c r="H28" i="96"/>
  <c r="H87" i="96"/>
  <c r="H88" i="96" s="1"/>
  <c r="G89" i="88"/>
  <c r="I104" i="88" s="1"/>
  <c r="I103" i="94"/>
  <c r="H48" i="96"/>
  <c r="H89" i="88"/>
  <c r="H89" i="94"/>
  <c r="G89" i="96"/>
  <c r="E89" i="96"/>
  <c r="D85" i="96"/>
  <c r="D89" i="96" s="1"/>
  <c r="H85" i="96"/>
  <c r="H89" i="96" l="1"/>
  <c r="I94" i="96"/>
</calcChain>
</file>

<file path=xl/sharedStrings.xml><?xml version="1.0" encoding="utf-8"?>
<sst xmlns="http://schemas.openxmlformats.org/spreadsheetml/2006/main" count="459" uniqueCount="234">
  <si>
    <t>LOCAL</t>
  </si>
  <si>
    <t>Constant Dollars, Millions</t>
  </si>
  <si>
    <t>Constant Dollars, Thousands</t>
  </si>
  <si>
    <t xml:space="preserve">Year of Expenditure Dollars, Millions </t>
  </si>
  <si>
    <t>Year of Expenditure Dollars, Thousands</t>
  </si>
  <si>
    <t>Local Total</t>
  </si>
  <si>
    <t>STATE</t>
  </si>
  <si>
    <t xml:space="preserve">State Total </t>
  </si>
  <si>
    <t>FEDERAL TRANSIT</t>
  </si>
  <si>
    <t>Federal Transit Total</t>
  </si>
  <si>
    <t>REVENUE TOTAL</t>
  </si>
  <si>
    <t>Local Other Total</t>
  </si>
  <si>
    <t>Regional Other Total</t>
  </si>
  <si>
    <t>State Other Total</t>
  </si>
  <si>
    <t>Appendix 1 - Local Other</t>
  </si>
  <si>
    <t>Appendix 2 - Regional Other</t>
  </si>
  <si>
    <t>Appendix 3 - State Other</t>
  </si>
  <si>
    <t>Appendix 4 - Federal Transit Other</t>
  </si>
  <si>
    <t>Federal Transit Other Total</t>
  </si>
  <si>
    <t>Appendix 5 - Federal Highway Other</t>
  </si>
  <si>
    <t>Federal Highway Other Total</t>
  </si>
  <si>
    <t>Federal Highway Total</t>
  </si>
  <si>
    <t>Regional Other</t>
  </si>
  <si>
    <t>State Other</t>
  </si>
  <si>
    <t>Federal Transit Other</t>
  </si>
  <si>
    <t>Federal Highway Other</t>
  </si>
  <si>
    <t xml:space="preserve">      State Minor Program</t>
  </si>
  <si>
    <t>Appendix A - Regional Other</t>
  </si>
  <si>
    <t>Appendix B - State Other</t>
  </si>
  <si>
    <t>Appendix C - Federal Transit Other</t>
  </si>
  <si>
    <t>Appendix D - Federal Highway Other</t>
  </si>
  <si>
    <t>($'s in 1,000)</t>
  </si>
  <si>
    <t>TABLE 1: REVENUE</t>
  </si>
  <si>
    <t>TABLE 3: REVENUE-PROGRAMMED</t>
  </si>
  <si>
    <t>TABLE 1: REVENUE - APPENDICES</t>
  </si>
  <si>
    <t>FEDERAL HIGHWAY</t>
  </si>
  <si>
    <t>Federal Total</t>
  </si>
  <si>
    <t>Innovative Financing Total</t>
  </si>
  <si>
    <t xml:space="preserve">      STIP Prior</t>
  </si>
  <si>
    <t xml:space="preserve">      SHOPP Prior</t>
  </si>
  <si>
    <t>Regional Total</t>
  </si>
  <si>
    <t>TABLE 2: PROGRAMMED - APPENDICES</t>
  </si>
  <si>
    <t>REGIONAL</t>
  </si>
  <si>
    <t>Local  Other</t>
  </si>
  <si>
    <t xml:space="preserve"> Innovative Other Total</t>
  </si>
  <si>
    <t>TABLE 2: PROGRAMMED</t>
  </si>
  <si>
    <t>INNOVATIVE FINANCE</t>
  </si>
  <si>
    <t xml:space="preserve">
Appendix E - Innovative Other</t>
  </si>
  <si>
    <t>PROGRAMMED TOTAL</t>
  </si>
  <si>
    <t>Appendix 7 - Innovative Other</t>
  </si>
  <si>
    <t>Appendix 6 - Federal Railroad Administration Other</t>
  </si>
  <si>
    <t>Appendix E - Federal Railroad Administration Other</t>
  </si>
  <si>
    <t>Federal Railroad Administration Other Total</t>
  </si>
  <si>
    <t>Federal Railroad Administration Total</t>
  </si>
  <si>
    <t>CURRENT</t>
  </si>
  <si>
    <t>TOTAL</t>
  </si>
  <si>
    <t>Federal Railroad Administration Other</t>
  </si>
  <si>
    <t>Innovative Other</t>
  </si>
  <si>
    <t>NOTES</t>
  </si>
  <si>
    <t xml:space="preserve">      SHOPP </t>
  </si>
  <si>
    <t xml:space="preserve">      STIP </t>
  </si>
  <si>
    <t xml:space="preserve">      Proposition 1A (High Speed Passenger Train Bond Program)</t>
  </si>
  <si>
    <r>
      <t xml:space="preserve">      Proposition 1B</t>
    </r>
    <r>
      <rPr>
        <i/>
        <sz val="12"/>
        <rFont val="Arial Narrow"/>
        <family val="2"/>
      </rPr>
      <t xml:space="preserve"> </t>
    </r>
    <r>
      <rPr>
        <i/>
        <sz val="13"/>
        <rFont val="Arial Narrow"/>
        <family val="2"/>
      </rPr>
      <t>(Highway Safety, Traffic Reduction, Air Quality, and Port Security Bond Act of 2006)</t>
    </r>
  </si>
  <si>
    <t xml:space="preserve">       Bridge</t>
  </si>
  <si>
    <t xml:space="preserve">       City</t>
  </si>
  <si>
    <r>
      <t xml:space="preserve">   State Transportation Improvement Program (STIP)</t>
    </r>
    <r>
      <rPr>
        <b/>
        <vertAlign val="superscript"/>
        <sz val="14"/>
        <rFont val="Arial Narrow"/>
        <family val="2"/>
      </rPr>
      <t xml:space="preserve"> 1</t>
    </r>
  </si>
  <si>
    <t xml:space="preserve">   State Bond</t>
  </si>
  <si>
    <r>
      <t xml:space="preserve">   Highway Maintenance (HM) Program </t>
    </r>
    <r>
      <rPr>
        <vertAlign val="superscript"/>
        <sz val="14"/>
        <rFont val="Arial Narrow"/>
        <family val="2"/>
      </rPr>
      <t>1</t>
    </r>
  </si>
  <si>
    <t xml:space="preserve">   Traffic Congestion Relief Program (TCRP)</t>
  </si>
  <si>
    <t xml:space="preserve">   State Transit Assistance (STA)(e.g., population/revenue based, Prop 42)</t>
  </si>
  <si>
    <t xml:space="preserve">   Other (See Appendix 3)</t>
  </si>
  <si>
    <t xml:space="preserve">   Tolls</t>
  </si>
  <si>
    <t xml:space="preserve">    Other (See Appendix 2)</t>
  </si>
  <si>
    <t xml:space="preserve">   Regional Sales Tax</t>
  </si>
  <si>
    <t xml:space="preserve">      Corridor</t>
  </si>
  <si>
    <t xml:space="preserve">        Transit Fares</t>
  </si>
  <si>
    <t xml:space="preserve">   Sales Tax </t>
  </si>
  <si>
    <t xml:space="preserve">       County</t>
  </si>
  <si>
    <t xml:space="preserve">   Gas Tax </t>
  </si>
  <si>
    <t xml:space="preserve">       Gas Tax (Subventions to Cities)</t>
  </si>
  <si>
    <t xml:space="preserve">       Gas Tax (Subventions to Counties)</t>
  </si>
  <si>
    <t xml:space="preserve">   Other Local Funds</t>
  </si>
  <si>
    <t xml:space="preserve">       County General Funds</t>
  </si>
  <si>
    <t xml:space="preserve">       City General Funds</t>
  </si>
  <si>
    <t xml:space="preserve">       Street Taxes and Developer Fees</t>
  </si>
  <si>
    <t xml:space="preserve">       RSTP Exchange funds</t>
  </si>
  <si>
    <t xml:space="preserve">   Transit </t>
  </si>
  <si>
    <t xml:space="preserve">   Other (See Appendix 1)</t>
  </si>
  <si>
    <t xml:space="preserve">   5309 - Fixed Guideway Capital Investment Grants</t>
  </si>
  <si>
    <t xml:space="preserve">   5309b - New and Small Starts (Capital Investment Grants) </t>
  </si>
  <si>
    <t xml:space="preserve">   5309c - Bus and Bus Related Grants </t>
  </si>
  <si>
    <t xml:space="preserve">   5311 - Formula Grants for Rural Areas</t>
  </si>
  <si>
    <t xml:space="preserve">   5311f - Intercity Bus </t>
  </si>
  <si>
    <t xml:space="preserve">   5337 - State of Good Repair Grants</t>
  </si>
  <si>
    <t xml:space="preserve">   5339 - Bus and Bus Facilities Formula Grants</t>
  </si>
  <si>
    <t xml:space="preserve">   5310 - Enhanced Mobility of Seniors and Individuals with Disabilities</t>
  </si>
  <si>
    <t xml:space="preserve">   FTA Transfer from Prior FTIP</t>
  </si>
  <si>
    <t xml:space="preserve">   GARVEE Bonds Debt Service Payments</t>
  </si>
  <si>
    <t xml:space="preserve">   Other (See Appendix 4)</t>
  </si>
  <si>
    <t xml:space="preserve">   Congestion Mitigation and Air Quality (CMAQ) Improvement Program</t>
  </si>
  <si>
    <t xml:space="preserve">   Federal Lands Access Program</t>
  </si>
  <si>
    <t xml:space="preserve">   Federal Lands Transportation Program</t>
  </si>
  <si>
    <t xml:space="preserve">   High Priority Projects (HPP) and Demo</t>
  </si>
  <si>
    <t xml:space="preserve">   Highway Safety Improvement Program (HSIP)</t>
  </si>
  <si>
    <t xml:space="preserve">   Recreational Trails Program</t>
  </si>
  <si>
    <t xml:space="preserve">   Surface Transportation Block Grant Program (STBGP/RSTP)</t>
  </si>
  <si>
    <t xml:space="preserve">   Other (See Appendix A)</t>
  </si>
  <si>
    <t xml:space="preserve">   Other (see Appendix D)</t>
  </si>
  <si>
    <t xml:space="preserve">   Other (See Appendix C)</t>
  </si>
  <si>
    <t xml:space="preserve">   Other (See Appendix B)</t>
  </si>
  <si>
    <t>Appendix F - Innovative Finance Other</t>
  </si>
  <si>
    <t xml:space="preserve">   Other</t>
  </si>
  <si>
    <t xml:space="preserve">   Other </t>
  </si>
  <si>
    <t xml:space="preserve">   Other Federal Railroad Administration</t>
  </si>
  <si>
    <t xml:space="preserve">   TIFIA (Transportation Infrastructure Finance and Innovation Act)</t>
  </si>
  <si>
    <t xml:space="preserve">   Other (see Appendix 5)</t>
  </si>
  <si>
    <t xml:space="preserve">   Other Federal Railroad Administration (see Appendix 6)</t>
  </si>
  <si>
    <t xml:space="preserve">   Other (See Appendix 7)</t>
  </si>
  <si>
    <t xml:space="preserve">   Other Federal Railroad Administration (see Appendix E)</t>
  </si>
  <si>
    <t xml:space="preserve">   Other (See Appendix F)</t>
  </si>
  <si>
    <r>
      <t xml:space="preserve">   State Highway Operation and Protection Program (SHOPP) </t>
    </r>
    <r>
      <rPr>
        <b/>
        <vertAlign val="superscript"/>
        <sz val="13"/>
        <rFont val="Arial Narrow"/>
        <family val="2"/>
      </rPr>
      <t>1</t>
    </r>
  </si>
  <si>
    <t>FEDERAL RAIL</t>
  </si>
  <si>
    <t xml:space="preserve"> </t>
  </si>
  <si>
    <t>Financial Summary Notes:</t>
  </si>
  <si>
    <t>Funding Source/Program</t>
  </si>
  <si>
    <r>
      <rPr>
        <i/>
        <vertAlign val="superscript"/>
        <sz val="12"/>
        <rFont val="Arial"/>
        <family val="2"/>
      </rPr>
      <t>1</t>
    </r>
    <r>
      <rPr>
        <i/>
        <sz val="12"/>
        <rFont val="Arial"/>
        <family val="2"/>
      </rPr>
      <t xml:space="preserve"> State Programs that include both state and federal funds.</t>
    </r>
  </si>
  <si>
    <t xml:space="preserve">   5307 - Urbanized Area Formula Grants</t>
  </si>
  <si>
    <t xml:space="preserve">   National Highway Freight Program (NHFP)</t>
  </si>
  <si>
    <t xml:space="preserve">   Railway-Highway Crossings Program</t>
  </si>
  <si>
    <t xml:space="preserve">   Construction of Ferry Boats and Ferry Terminal Facilities (Ferry Boat Program)</t>
  </si>
  <si>
    <t>Cross check</t>
  </si>
  <si>
    <t>Cross Check</t>
  </si>
  <si>
    <t>REVENUE - PROGRAMMED TOTAL</t>
  </si>
  <si>
    <t xml:space="preserve">   Road Repair and Accountability Act of 2017 (SB1)</t>
  </si>
  <si>
    <t xml:space="preserve">   Nationally Significant Freight and Highway Projects (FASTLANE/INFRA Grants)</t>
  </si>
  <si>
    <t xml:space="preserve">   SAFETEA-LU Safe Routes to School (SRTS)</t>
  </si>
  <si>
    <t xml:space="preserve">   Coordinated Border Infrastructure Program</t>
  </si>
  <si>
    <t>4 YEAR (FTIP Period)</t>
  </si>
  <si>
    <t xml:space="preserve">   Highway Infrastructure Program (HIP)</t>
  </si>
  <si>
    <t>FY 2025</t>
  </si>
  <si>
    <t>FY 2026</t>
  </si>
  <si>
    <t xml:space="preserve">   Tribal Transportation Program</t>
  </si>
  <si>
    <t>FY 2027</t>
  </si>
  <si>
    <t>FY 2028</t>
  </si>
  <si>
    <t xml:space="preserve">   Promoting Resilient Operations for Transformative (PROTECT)</t>
  </si>
  <si>
    <t xml:space="preserve">   Local Transportation Climate Adaptation Program (LTCAP)</t>
  </si>
  <si>
    <t xml:space="preserve">   Carbon Reduction Program (CRP)</t>
  </si>
  <si>
    <t>Template Updated: 2/12/24</t>
  </si>
  <si>
    <t>SAN JOAQUIN COUNCIL OF GOVERNMENTS (SJCOG)</t>
  </si>
  <si>
    <r>
      <t xml:space="preserve">2025 </t>
    </r>
    <r>
      <rPr>
        <b/>
        <sz val="18"/>
        <color rgb="FF0070C0"/>
        <rFont val="Arial Narrow"/>
        <family val="2"/>
      </rPr>
      <t>Federal Transportation Improvement Program (FTIP)</t>
    </r>
  </si>
  <si>
    <t>CMAQ</t>
  </si>
  <si>
    <t>STBG/RSTP</t>
  </si>
  <si>
    <t>CMAQ &amp; STBG/RSTP APPORTIONMENTS</t>
  </si>
  <si>
    <t>2025 FTIP</t>
  </si>
  <si>
    <t>FFY 24/25</t>
  </si>
  <si>
    <t>FFY 25/26</t>
  </si>
  <si>
    <t>FFY 26/27</t>
  </si>
  <si>
    <t>FFY 27/28</t>
  </si>
  <si>
    <t>Highway Users Tax Account</t>
  </si>
  <si>
    <t>Escalon</t>
  </si>
  <si>
    <t>Agency</t>
  </si>
  <si>
    <t>FFY 22/23</t>
  </si>
  <si>
    <t>Lathrop</t>
  </si>
  <si>
    <t>Lodi</t>
  </si>
  <si>
    <t>Manteca</t>
  </si>
  <si>
    <t>Stockton</t>
  </si>
  <si>
    <t>Tracy</t>
  </si>
  <si>
    <t>Ripon</t>
  </si>
  <si>
    <t>County</t>
  </si>
  <si>
    <t>FFY 21/22</t>
  </si>
  <si>
    <t>SB1 Road Maintenance &amp; Rehab Account RMRA LR&amp;R</t>
  </si>
  <si>
    <t>Measure K</t>
  </si>
  <si>
    <t>Annual</t>
  </si>
  <si>
    <t>Region</t>
  </si>
  <si>
    <t>Cities</t>
  </si>
  <si>
    <t>FFY 23/24</t>
  </si>
  <si>
    <t>Average</t>
  </si>
  <si>
    <r>
      <t xml:space="preserve">   Highway Bridge Program (HBP) </t>
    </r>
    <r>
      <rPr>
        <b/>
        <i/>
        <vertAlign val="superscript"/>
        <sz val="14"/>
        <rFont val="Arial Narrow"/>
        <family val="2"/>
      </rPr>
      <t>1</t>
    </r>
  </si>
  <si>
    <t>TDA</t>
  </si>
  <si>
    <t>ARPA 5307</t>
  </si>
  <si>
    <t>CARES 5307</t>
  </si>
  <si>
    <t>2022 Apportionment Earmarks</t>
  </si>
  <si>
    <t xml:space="preserve">Senate Bill No. 132 Fund Total </t>
  </si>
  <si>
    <t>SB1 State of Good Repair Formula (SGR-F)</t>
  </si>
  <si>
    <r>
      <t xml:space="preserve">   Active Transportation Program (ATP) </t>
    </r>
    <r>
      <rPr>
        <b/>
        <i/>
        <vertAlign val="superscript"/>
        <sz val="14"/>
        <color rgb="FF008000"/>
        <rFont val="Arial Narrow"/>
        <family val="2"/>
      </rPr>
      <t>1</t>
    </r>
  </si>
  <si>
    <t>RTIF</t>
  </si>
  <si>
    <t>Charging &amp; Fueling Infrastructure (CFI)</t>
  </si>
  <si>
    <t>Private Funds</t>
  </si>
  <si>
    <t>2023 Apportionment Earmarks</t>
  </si>
  <si>
    <t>Development Fees</t>
  </si>
  <si>
    <t>Total Programming</t>
  </si>
  <si>
    <t>SJCOG PPM</t>
  </si>
  <si>
    <t>SR 99/120 Connector Phase 1B</t>
  </si>
  <si>
    <t>I-205 Managed Lanes</t>
  </si>
  <si>
    <t>I-205 / Mountain House / International Pkwy Interchange Improvements</t>
  </si>
  <si>
    <t>I-205 / Lammers Rd / Eleventh St Interchange and Widening</t>
  </si>
  <si>
    <t>SHOPP Bridges</t>
  </si>
  <si>
    <t>SHOPP Collision Reduction</t>
  </si>
  <si>
    <t>SHOPP Emergency Response</t>
  </si>
  <si>
    <t>SHOPP Mandates</t>
  </si>
  <si>
    <t>SHOPP Mobility</t>
  </si>
  <si>
    <t>SHOPP Rdside Prsrv</t>
  </si>
  <si>
    <t>SHOPP Rd Prsrv</t>
  </si>
  <si>
    <t>SHOPP Complete Streets</t>
  </si>
  <si>
    <t>HBP</t>
  </si>
  <si>
    <t>HSIP</t>
  </si>
  <si>
    <t>Grouped Transportation Enhancement Activities</t>
  </si>
  <si>
    <t>Grouped Bike/Ped Facilities</t>
  </si>
  <si>
    <t>Grouped STBG Pavement Rehab/Resurf</t>
  </si>
  <si>
    <t>Grouped Intersection Signalizations</t>
  </si>
  <si>
    <t>Grouped Traffic Control Devices</t>
  </si>
  <si>
    <t>Grouped Intersection Channelizations</t>
  </si>
  <si>
    <t>SJCOG TDM Rideshare (DIBS) - TCM</t>
  </si>
  <si>
    <t>Ripon CNG Solid Waste Collection Vehicle</t>
  </si>
  <si>
    <t>Manteca CNG Street Sweeper</t>
  </si>
  <si>
    <t>Fiber Optics Phase 1</t>
  </si>
  <si>
    <t>Airport Way Widening</t>
  </si>
  <si>
    <t>North Jack Tone Road Improvements</t>
  </si>
  <si>
    <t>Dr Martin Luther King Boulevard Underpass Reconstruction</t>
  </si>
  <si>
    <t>Lower Sacramento Rd Widening (Segment 1)</t>
  </si>
  <si>
    <t>Lower Sacramento Rd Widening (Segment 2)</t>
  </si>
  <si>
    <t>Corral Hollow Rd Widening (Segment 1)</t>
  </si>
  <si>
    <t>Corral Hollow Rd Widening (Segment 2)</t>
  </si>
  <si>
    <t>Operating Assistance</t>
  </si>
  <si>
    <t>Bus Purchases</t>
  </si>
  <si>
    <t>Recon/Renov of Transit Structures</t>
  </si>
  <si>
    <t>Bus &amp; Rail Terminals and Transfer Points</t>
  </si>
  <si>
    <t>CON Bus or Rail Storage/Maintenance Facilities</t>
  </si>
  <si>
    <t>Rehab of Transit Vehicles &amp; Rail Assets</t>
  </si>
  <si>
    <t>CON Small Passenger Shelters &amp; Info Kiosks</t>
  </si>
  <si>
    <t>Rehab/Recon Tracks</t>
  </si>
  <si>
    <t>Purchase Operating Equipment for Vehicles</t>
  </si>
  <si>
    <t>Purchase Equipment for Existing Facilities</t>
  </si>
  <si>
    <t>Rail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</si>
</sst>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[Red]\(&quot;$&quot;#,##0.000\)"/>
    <numFmt numFmtId="165" formatCode="&quot;$&quot;#,##0\ ;\(&quot;$&quot;#,##0\)"/>
    <numFmt numFmtId="166" formatCode="&quot;$&quot;#,##0"/>
    <numFmt numFmtId="167" formatCode="0_);[Red]\(0\)"/>
    <numFmt numFmtId="168" formatCode="_(&quot;$&quot;* #,##0_);_(&quot;$&quot;* \(#,##0\);_(&quot;$&quot;* &quot;-&quot;??_);_(@_)"/>
  </numFmts>
  <fonts count="1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0"/>
      <name val="Arial"/>
      <family val="2"/>
    </font>
    <font>
      <b/>
      <sz val="13"/>
      <name val="Arial Narrow"/>
      <family val="2"/>
    </font>
    <font>
      <i/>
      <sz val="14"/>
      <name val="Arial Narrow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8"/>
      <name val="Helvetica"/>
      <family val="2"/>
    </font>
    <font>
      <b/>
      <sz val="10"/>
      <name val="Helvetica"/>
      <family val="2"/>
    </font>
    <font>
      <b/>
      <vertAlign val="superscript"/>
      <sz val="10"/>
      <color indexed="10"/>
      <name val="Helvetica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sz val="13"/>
      <name val="Arial Narrow"/>
      <family val="2"/>
    </font>
    <font>
      <b/>
      <sz val="26"/>
      <color theme="1"/>
      <name val="Arial"/>
      <family val="2"/>
    </font>
    <font>
      <b/>
      <sz val="18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i/>
      <sz val="11"/>
      <name val="Arial Narrow"/>
      <family val="2"/>
    </font>
    <font>
      <b/>
      <i/>
      <sz val="10"/>
      <name val="Arial Narrow"/>
      <family val="2"/>
    </font>
    <font>
      <b/>
      <sz val="12"/>
      <color indexed="9"/>
      <name val="Arial Narrow"/>
      <family val="2"/>
    </font>
    <font>
      <b/>
      <sz val="26"/>
      <color theme="1"/>
      <name val="Arial Narrow"/>
      <family val="2"/>
    </font>
    <font>
      <b/>
      <sz val="12"/>
      <color theme="0"/>
      <name val="Arial Narrow"/>
      <family val="2"/>
    </font>
    <font>
      <b/>
      <vertAlign val="superscript"/>
      <sz val="10"/>
      <color indexed="10"/>
      <name val="Arial Narrow"/>
      <family val="2"/>
    </font>
    <font>
      <b/>
      <sz val="12"/>
      <color indexed="10"/>
      <name val="Arial Narrow"/>
      <family val="2"/>
    </font>
    <font>
      <b/>
      <vertAlign val="superscript"/>
      <sz val="14"/>
      <name val="Arial Narrow"/>
      <family val="2"/>
    </font>
    <font>
      <b/>
      <vertAlign val="superscript"/>
      <sz val="13"/>
      <name val="Arial Narrow"/>
      <family val="2"/>
    </font>
    <font>
      <b/>
      <i/>
      <sz val="14"/>
      <name val="Arial Narrow"/>
      <family val="2"/>
    </font>
    <font>
      <i/>
      <sz val="12"/>
      <name val="Arial Narrow"/>
      <family val="2"/>
    </font>
    <font>
      <i/>
      <sz val="13"/>
      <name val="Arial Narrow"/>
      <family val="2"/>
    </font>
    <font>
      <vertAlign val="superscript"/>
      <sz val="14"/>
      <name val="Arial Narrow"/>
      <family val="2"/>
    </font>
    <font>
      <sz val="16"/>
      <name val="Arial Narrow"/>
      <family val="2"/>
    </font>
    <font>
      <sz val="18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6"/>
      <name val="Arial"/>
      <family val="2"/>
    </font>
    <font>
      <b/>
      <sz val="16"/>
      <color theme="0"/>
      <name val="Arial Narrow"/>
      <family val="2"/>
    </font>
    <font>
      <i/>
      <sz val="11"/>
      <name val="Arial Narrow"/>
      <family val="2"/>
    </font>
    <font>
      <b/>
      <i/>
      <sz val="12"/>
      <color theme="0"/>
      <name val="Arial Narrow"/>
      <family val="2"/>
    </font>
    <font>
      <b/>
      <i/>
      <sz val="12"/>
      <color indexed="9"/>
      <name val="Arial Narrow"/>
      <family val="2"/>
    </font>
    <font>
      <b/>
      <sz val="15"/>
      <name val="Arial Narrow"/>
      <family val="2"/>
    </font>
    <font>
      <sz val="15"/>
      <name val="Arial Narrow"/>
      <family val="2"/>
    </font>
    <font>
      <b/>
      <sz val="15"/>
      <name val="Arial"/>
      <family val="2"/>
    </font>
    <font>
      <b/>
      <sz val="20"/>
      <color rgb="FF0070C0"/>
      <name val="Arial Narrow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sz val="12"/>
      <name val="Arial"/>
      <family val="2"/>
    </font>
    <font>
      <b/>
      <vertAlign val="superscript"/>
      <sz val="12"/>
      <color indexed="10"/>
      <name val="Helvetica"/>
      <family val="2"/>
    </font>
    <font>
      <b/>
      <sz val="12"/>
      <name val="Helvetica"/>
      <family val="2"/>
    </font>
    <font>
      <sz val="12"/>
      <name val="Arial Narrow"/>
      <family val="2"/>
    </font>
    <font>
      <b/>
      <sz val="18"/>
      <color rgb="FF0070C0"/>
      <name val="Arial"/>
      <family val="2"/>
    </font>
    <font>
      <sz val="18"/>
      <name val="Arial Narrow"/>
      <family val="2"/>
    </font>
    <font>
      <b/>
      <sz val="18"/>
      <color rgb="FF0070C0"/>
      <name val="Arial Narrow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i/>
      <vertAlign val="superscript"/>
      <sz val="14"/>
      <name val="Arial Narrow"/>
      <family val="2"/>
    </font>
    <font>
      <b/>
      <i/>
      <sz val="14"/>
      <color rgb="FF008000"/>
      <name val="Arial Narrow"/>
      <family val="2"/>
    </font>
    <font>
      <sz val="14"/>
      <color rgb="FF008000"/>
      <name val="Arial Narrow"/>
      <family val="2"/>
    </font>
    <font>
      <b/>
      <i/>
      <sz val="14"/>
      <color rgb="FFFF00FF"/>
      <name val="Arial Narrow"/>
      <family val="2"/>
    </font>
    <font>
      <sz val="14"/>
      <color rgb="FFFF00FF"/>
      <name val="Arial Narrow"/>
      <family val="2"/>
    </font>
    <font>
      <sz val="14"/>
      <color rgb="FFFFC000"/>
      <name val="Arial Narrow"/>
      <family val="2"/>
    </font>
    <font>
      <b/>
      <i/>
      <sz val="14"/>
      <color rgb="FFFF9900"/>
      <name val="Arial Narrow"/>
      <family val="2"/>
    </font>
    <font>
      <b/>
      <i/>
      <sz val="14"/>
      <color rgb="FF6666FF"/>
      <name val="Arial Narrow"/>
      <family val="2"/>
    </font>
    <font>
      <sz val="14"/>
      <color rgb="FF6666FF"/>
      <name val="Arial Narrow"/>
      <family val="2"/>
    </font>
    <font>
      <b/>
      <i/>
      <sz val="14"/>
      <name val="Arial"/>
      <family val="2"/>
    </font>
    <font>
      <b/>
      <i/>
      <sz val="14"/>
      <color rgb="FF0000FF"/>
      <name val="Arial"/>
      <family val="2"/>
    </font>
    <font>
      <b/>
      <i/>
      <sz val="14"/>
      <color rgb="FF0000FF"/>
      <name val="Arial Narrow"/>
      <family val="2"/>
    </font>
    <font>
      <sz val="14"/>
      <color rgb="FF0000FF"/>
      <name val="Arial Narrow"/>
      <family val="2"/>
    </font>
    <font>
      <b/>
      <sz val="14"/>
      <color rgb="FF0000FF"/>
      <name val="Arial Narrow"/>
      <family val="2"/>
    </font>
    <font>
      <b/>
      <i/>
      <sz val="14"/>
      <color theme="9" tint="-0.499984740745262"/>
      <name val="Arial Narrow"/>
      <family val="2"/>
    </font>
    <font>
      <i/>
      <sz val="14"/>
      <color theme="9" tint="-0.499984740745262"/>
      <name val="Arial Narrow"/>
      <family val="2"/>
    </font>
    <font>
      <b/>
      <i/>
      <sz val="14"/>
      <color rgb="FFFF0000"/>
      <name val="Arial"/>
      <family val="2"/>
    </font>
    <font>
      <b/>
      <i/>
      <sz val="14"/>
      <color rgb="FFFF0000"/>
      <name val="Arial Narrow"/>
      <family val="2"/>
    </font>
    <font>
      <b/>
      <sz val="14"/>
      <color rgb="FFFF0000"/>
      <name val="Arial Narrow"/>
      <family val="2"/>
    </font>
    <font>
      <i/>
      <sz val="14"/>
      <color rgb="FFFF0000"/>
      <name val="Arial Narrow"/>
      <family val="2"/>
    </font>
    <font>
      <b/>
      <i/>
      <vertAlign val="superscript"/>
      <sz val="14"/>
      <color rgb="FF008000"/>
      <name val="Arial Narrow"/>
      <family val="2"/>
    </font>
    <font>
      <b/>
      <i/>
      <sz val="14"/>
      <color rgb="FFC00000"/>
      <name val="Arial"/>
      <family val="2"/>
    </font>
    <font>
      <b/>
      <i/>
      <sz val="14"/>
      <color rgb="FFC00000"/>
      <name val="Arial Narrow"/>
      <family val="2"/>
    </font>
    <font>
      <i/>
      <sz val="14"/>
      <color rgb="FF0000FF"/>
      <name val="Arial Narrow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50">
    <xf numFmtId="38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6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44" fontId="90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117" fillId="0" borderId="0"/>
    <xf numFmtId="44" fontId="117" fillId="0" borderId="0" applyFont="0" applyFill="0" applyBorder="0" applyAlignment="0" applyProtection="0"/>
  </cellStyleXfs>
  <cellXfs count="769">
    <xf numFmtId="38" fontId="0" fillId="0" borderId="0" xfId="0"/>
    <xf numFmtId="6" fontId="21" fillId="24" borderId="0" xfId="0" applyNumberFormat="1" applyFont="1" applyFill="1" applyProtection="1">
      <protection locked="0"/>
    </xf>
    <xf numFmtId="6" fontId="21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38" fontId="0" fillId="0" borderId="0" xfId="0" applyProtection="1">
      <protection locked="0"/>
    </xf>
    <xf numFmtId="0" fontId="0" fillId="0" borderId="0" xfId="0" applyNumberFormat="1" applyAlignment="1" applyProtection="1">
      <alignment horizontal="right"/>
      <protection locked="0"/>
    </xf>
    <xf numFmtId="38" fontId="7" fillId="0" borderId="0" xfId="0" applyFont="1" applyAlignment="1" applyProtection="1">
      <alignment horizontal="right"/>
      <protection locked="0"/>
    </xf>
    <xf numFmtId="0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6" fontId="24" fillId="0" borderId="0" xfId="0" applyNumberFormat="1" applyFont="1" applyProtection="1">
      <protection locked="0"/>
    </xf>
    <xf numFmtId="6" fontId="28" fillId="0" borderId="0" xfId="0" applyNumberFormat="1" applyFont="1" applyProtection="1">
      <protection locked="0"/>
    </xf>
    <xf numFmtId="6" fontId="30" fillId="0" borderId="0" xfId="0" applyNumberFormat="1" applyFont="1" applyProtection="1">
      <protection locked="0"/>
    </xf>
    <xf numFmtId="6" fontId="7" fillId="0" borderId="0" xfId="0" applyNumberFormat="1" applyFont="1" applyProtection="1">
      <protection locked="0"/>
    </xf>
    <xf numFmtId="6" fontId="7" fillId="24" borderId="0" xfId="0" applyNumberFormat="1" applyFont="1" applyFill="1" applyProtection="1">
      <protection locked="0"/>
    </xf>
    <xf numFmtId="6" fontId="27" fillId="0" borderId="0" xfId="0" applyNumberFormat="1" applyFont="1" applyProtection="1">
      <protection locked="0"/>
    </xf>
    <xf numFmtId="6" fontId="34" fillId="0" borderId="0" xfId="0" applyNumberFormat="1" applyFont="1" applyAlignment="1">
      <alignment horizontal="centerContinuous"/>
    </xf>
    <xf numFmtId="6" fontId="0" fillId="24" borderId="0" xfId="0" applyNumberFormat="1" applyFill="1"/>
    <xf numFmtId="0" fontId="0" fillId="24" borderId="0" xfId="0" applyNumberFormat="1" applyFill="1"/>
    <xf numFmtId="38" fontId="0" fillId="24" borderId="0" xfId="0" applyFill="1"/>
    <xf numFmtId="6" fontId="0" fillId="0" borderId="0" xfId="0" applyNumberFormat="1"/>
    <xf numFmtId="6" fontId="27" fillId="0" borderId="0" xfId="0" applyNumberFormat="1" applyFont="1"/>
    <xf numFmtId="6" fontId="29" fillId="24" borderId="0" xfId="0" applyNumberFormat="1" applyFont="1" applyFill="1"/>
    <xf numFmtId="6" fontId="21" fillId="24" borderId="0" xfId="0" applyNumberFormat="1" applyFont="1" applyFill="1"/>
    <xf numFmtId="6" fontId="24" fillId="24" borderId="0" xfId="0" applyNumberFormat="1" applyFont="1" applyFill="1"/>
    <xf numFmtId="6" fontId="24" fillId="0" borderId="0" xfId="0" applyNumberFormat="1" applyFont="1"/>
    <xf numFmtId="38" fontId="32" fillId="0" borderId="0" xfId="0" applyFont="1" applyAlignment="1">
      <alignment horizontal="center"/>
    </xf>
    <xf numFmtId="6" fontId="7" fillId="0" borderId="0" xfId="0" applyNumberFormat="1" applyFont="1"/>
    <xf numFmtId="6" fontId="7" fillId="24" borderId="0" xfId="0" applyNumberFormat="1" applyFont="1" applyFill="1"/>
    <xf numFmtId="38" fontId="33" fillId="0" borderId="0" xfId="0" applyFont="1"/>
    <xf numFmtId="38" fontId="31" fillId="0" borderId="0" xfId="0" applyFont="1"/>
    <xf numFmtId="6" fontId="21" fillId="0" borderId="0" xfId="0" applyNumberFormat="1" applyFont="1"/>
    <xf numFmtId="164" fontId="6" fillId="0" borderId="0" xfId="0" applyNumberFormat="1" applyFont="1" applyProtection="1">
      <protection locked="0"/>
    </xf>
    <xf numFmtId="6" fontId="22" fillId="26" borderId="0" xfId="0" applyNumberFormat="1" applyFont="1" applyFill="1" applyAlignment="1">
      <alignment vertical="center"/>
    </xf>
    <xf numFmtId="49" fontId="23" fillId="26" borderId="0" xfId="0" applyNumberFormat="1" applyFont="1" applyFill="1" applyAlignment="1">
      <alignment vertical="center"/>
    </xf>
    <xf numFmtId="6" fontId="21" fillId="0" borderId="0" xfId="0" applyNumberFormat="1" applyFont="1" applyAlignment="1" applyProtection="1">
      <alignment horizontal="centerContinuous"/>
      <protection locked="0"/>
    </xf>
    <xf numFmtId="6" fontId="34" fillId="0" borderId="0" xfId="0" applyNumberFormat="1" applyFont="1"/>
    <xf numFmtId="6" fontId="36" fillId="0" borderId="0" xfId="0" applyNumberFormat="1" applyFont="1"/>
    <xf numFmtId="6" fontId="21" fillId="0" borderId="0" xfId="0" applyNumberFormat="1" applyFont="1" applyAlignment="1" applyProtection="1">
      <alignment horizontal="left"/>
      <protection locked="0"/>
    </xf>
    <xf numFmtId="6" fontId="38" fillId="0" borderId="0" xfId="0" applyNumberFormat="1" applyFont="1" applyAlignment="1">
      <alignment horizontal="centerContinuous"/>
    </xf>
    <xf numFmtId="6" fontId="36" fillId="0" borderId="0" xfId="0" applyNumberFormat="1" applyFont="1" applyAlignment="1">
      <alignment horizontal="centerContinuous"/>
    </xf>
    <xf numFmtId="6" fontId="37" fillId="0" borderId="0" xfId="0" applyNumberFormat="1" applyFont="1" applyAlignment="1">
      <alignment horizontal="left" vertical="center" wrapText="1"/>
    </xf>
    <xf numFmtId="6" fontId="37" fillId="0" borderId="0" xfId="0" applyNumberFormat="1" applyFont="1" applyAlignment="1">
      <alignment horizontal="left"/>
    </xf>
    <xf numFmtId="0" fontId="37" fillId="0" borderId="0" xfId="0" applyNumberFormat="1" applyFont="1" applyAlignment="1">
      <alignment horizontal="left"/>
    </xf>
    <xf numFmtId="6" fontId="37" fillId="0" borderId="0" xfId="0" applyNumberFormat="1" applyFont="1"/>
    <xf numFmtId="6" fontId="23" fillId="0" borderId="10" xfId="0" applyNumberFormat="1" applyFont="1" applyBorder="1" applyAlignment="1">
      <alignment vertical="center"/>
    </xf>
    <xf numFmtId="6" fontId="22" fillId="27" borderId="10" xfId="0" applyNumberFormat="1" applyFont="1" applyFill="1" applyBorder="1" applyAlignment="1">
      <alignment vertical="center"/>
    </xf>
    <xf numFmtId="6" fontId="23" fillId="0" borderId="12" xfId="0" applyNumberFormat="1" applyFont="1" applyBorder="1" applyAlignment="1">
      <alignment vertical="center"/>
    </xf>
    <xf numFmtId="6" fontId="23" fillId="26" borderId="12" xfId="0" applyNumberFormat="1" applyFont="1" applyFill="1" applyBorder="1" applyAlignment="1">
      <alignment vertical="center"/>
    </xf>
    <xf numFmtId="6" fontId="23" fillId="0" borderId="12" xfId="0" applyNumberFormat="1" applyFont="1" applyBorder="1" applyAlignment="1">
      <alignment vertical="center" wrapText="1"/>
    </xf>
    <xf numFmtId="6" fontId="23" fillId="0" borderId="11" xfId="0" applyNumberFormat="1" applyFont="1" applyBorder="1" applyAlignment="1">
      <alignment vertical="center"/>
    </xf>
    <xf numFmtId="6" fontId="23" fillId="0" borderId="14" xfId="0" applyNumberFormat="1" applyFont="1" applyBorder="1" applyAlignment="1">
      <alignment vertical="center"/>
    </xf>
    <xf numFmtId="6" fontId="37" fillId="0" borderId="0" xfId="0" applyNumberFormat="1" applyFont="1" applyAlignment="1">
      <alignment horizontal="center" vertical="center"/>
    </xf>
    <xf numFmtId="6" fontId="37" fillId="0" borderId="0" xfId="0" quotePrefix="1" applyNumberFormat="1" applyFont="1" applyAlignment="1">
      <alignment horizontal="center" vertical="center"/>
    </xf>
    <xf numFmtId="6" fontId="25" fillId="27" borderId="15" xfId="0" applyNumberFormat="1" applyFont="1" applyFill="1" applyBorder="1" applyAlignment="1">
      <alignment vertical="center" wrapText="1"/>
    </xf>
    <xf numFmtId="6" fontId="23" fillId="0" borderId="10" xfId="0" applyNumberFormat="1" applyFont="1" applyBorder="1" applyAlignment="1">
      <alignment vertical="center" wrapText="1"/>
    </xf>
    <xf numFmtId="6" fontId="38" fillId="28" borderId="20" xfId="0" applyNumberFormat="1" applyFont="1" applyFill="1" applyBorder="1" applyAlignment="1">
      <alignment horizontal="centerContinuous"/>
    </xf>
    <xf numFmtId="41" fontId="34" fillId="28" borderId="11" xfId="0" applyNumberFormat="1" applyFont="1" applyFill="1" applyBorder="1" applyAlignment="1">
      <alignment horizontal="center"/>
    </xf>
    <xf numFmtId="49" fontId="36" fillId="26" borderId="0" xfId="0" applyNumberFormat="1" applyFont="1" applyFill="1"/>
    <xf numFmtId="49" fontId="38" fillId="0" borderId="0" xfId="0" applyNumberFormat="1" applyFont="1" applyAlignment="1">
      <alignment horizontal="centerContinuous"/>
    </xf>
    <xf numFmtId="49" fontId="36" fillId="24" borderId="0" xfId="0" applyNumberFormat="1" applyFont="1" applyFill="1"/>
    <xf numFmtId="49" fontId="36" fillId="26" borderId="24" xfId="0" applyNumberFormat="1" applyFont="1" applyFill="1" applyBorder="1"/>
    <xf numFmtId="49" fontId="36" fillId="0" borderId="25" xfId="0" applyNumberFormat="1" applyFont="1" applyBorder="1" applyAlignment="1" applyProtection="1">
      <alignment horizontal="left"/>
      <protection locked="0"/>
    </xf>
    <xf numFmtId="49" fontId="36" fillId="24" borderId="26" xfId="0" applyNumberFormat="1" applyFont="1" applyFill="1" applyBorder="1" applyAlignment="1" applyProtection="1">
      <alignment horizontal="left"/>
      <protection locked="0"/>
    </xf>
    <xf numFmtId="49" fontId="36" fillId="0" borderId="26" xfId="0" applyNumberFormat="1" applyFont="1" applyBorder="1" applyAlignment="1" applyProtection="1">
      <alignment horizontal="left"/>
      <protection locked="0"/>
    </xf>
    <xf numFmtId="49" fontId="36" fillId="0" borderId="27" xfId="0" applyNumberFormat="1" applyFont="1" applyBorder="1" applyAlignment="1" applyProtection="1">
      <alignment horizontal="left"/>
      <protection locked="0"/>
    </xf>
    <xf numFmtId="49" fontId="34" fillId="0" borderId="0" xfId="0" applyNumberFormat="1" applyFont="1"/>
    <xf numFmtId="49" fontId="38" fillId="0" borderId="0" xfId="0" applyNumberFormat="1" applyFont="1" applyAlignment="1">
      <alignment horizontal="centerContinuous" vertical="center" wrapText="1"/>
    </xf>
    <xf numFmtId="164" fontId="36" fillId="0" borderId="0" xfId="0" applyNumberFormat="1" applyFont="1" applyAlignment="1">
      <alignment horizontal="centerContinuous"/>
    </xf>
    <xf numFmtId="6" fontId="23" fillId="26" borderId="0" xfId="0" applyNumberFormat="1" applyFont="1" applyFill="1" applyAlignment="1">
      <alignment vertical="center"/>
    </xf>
    <xf numFmtId="6" fontId="22" fillId="0" borderId="0" xfId="0" applyNumberFormat="1" applyFont="1" applyAlignment="1">
      <alignment vertical="center"/>
    </xf>
    <xf numFmtId="6" fontId="23" fillId="0" borderId="19" xfId="0" applyNumberFormat="1" applyFont="1" applyBorder="1" applyAlignment="1">
      <alignment vertical="center"/>
    </xf>
    <xf numFmtId="6" fontId="23" fillId="26" borderId="19" xfId="0" applyNumberFormat="1" applyFont="1" applyFill="1" applyBorder="1" applyAlignment="1">
      <alignment vertical="center"/>
    </xf>
    <xf numFmtId="6" fontId="23" fillId="0" borderId="19" xfId="0" applyNumberFormat="1" applyFont="1" applyBorder="1" applyAlignment="1">
      <alignment horizontal="left" vertical="center"/>
    </xf>
    <xf numFmtId="6" fontId="23" fillId="0" borderId="19" xfId="0" applyNumberFormat="1" applyFont="1" applyBorder="1" applyAlignment="1">
      <alignment vertical="center" wrapText="1"/>
    </xf>
    <xf numFmtId="6" fontId="22" fillId="27" borderId="19" xfId="0" applyNumberFormat="1" applyFont="1" applyFill="1" applyBorder="1" applyAlignment="1">
      <alignment vertical="center"/>
    </xf>
    <xf numFmtId="6" fontId="25" fillId="27" borderId="19" xfId="0" applyNumberFormat="1" applyFont="1" applyFill="1" applyBorder="1" applyAlignment="1">
      <alignment vertical="center" wrapText="1"/>
    </xf>
    <xf numFmtId="6" fontId="26" fillId="26" borderId="19" xfId="0" applyNumberFormat="1" applyFont="1" applyFill="1" applyBorder="1" applyAlignment="1">
      <alignment horizontal="left" vertical="center"/>
    </xf>
    <xf numFmtId="6" fontId="26" fillId="26" borderId="19" xfId="0" applyNumberFormat="1" applyFont="1" applyFill="1" applyBorder="1" applyAlignment="1">
      <alignment vertical="center"/>
    </xf>
    <xf numFmtId="166" fontId="22" fillId="27" borderId="30" xfId="0" applyNumberFormat="1" applyFont="1" applyFill="1" applyBorder="1" applyAlignment="1">
      <alignment horizontal="right" vertical="center"/>
    </xf>
    <xf numFmtId="166" fontId="22" fillId="27" borderId="29" xfId="0" applyNumberFormat="1" applyFont="1" applyFill="1" applyBorder="1" applyAlignment="1">
      <alignment horizontal="right" vertical="center"/>
    </xf>
    <xf numFmtId="166" fontId="36" fillId="24" borderId="0" xfId="0" applyNumberFormat="1" applyFont="1" applyFill="1"/>
    <xf numFmtId="166" fontId="36" fillId="0" borderId="0" xfId="0" applyNumberFormat="1" applyFont="1"/>
    <xf numFmtId="166" fontId="36" fillId="24" borderId="0" xfId="0" applyNumberFormat="1" applyFont="1" applyFill="1" applyAlignment="1">
      <alignment horizontal="centerContinuous"/>
    </xf>
    <xf numFmtId="166" fontId="36" fillId="0" borderId="0" xfId="0" applyNumberFormat="1" applyFont="1" applyAlignment="1">
      <alignment horizontal="centerContinuous"/>
    </xf>
    <xf numFmtId="166" fontId="34" fillId="28" borderId="21" xfId="0" applyNumberFormat="1" applyFont="1" applyFill="1" applyBorder="1" applyAlignment="1">
      <alignment horizontal="centerContinuous"/>
    </xf>
    <xf numFmtId="166" fontId="34" fillId="28" borderId="22" xfId="0" applyNumberFormat="1" applyFont="1" applyFill="1" applyBorder="1" applyAlignment="1">
      <alignment horizontal="centerContinuous"/>
    </xf>
    <xf numFmtId="166" fontId="34" fillId="28" borderId="11" xfId="0" applyNumberFormat="1" applyFont="1" applyFill="1" applyBorder="1" applyAlignment="1">
      <alignment horizontal="center"/>
    </xf>
    <xf numFmtId="166" fontId="34" fillId="24" borderId="0" xfId="0" applyNumberFormat="1" applyFont="1" applyFill="1"/>
    <xf numFmtId="166" fontId="34" fillId="0" borderId="0" xfId="0" applyNumberFormat="1" applyFont="1"/>
    <xf numFmtId="166" fontId="36" fillId="26" borderId="0" xfId="0" applyNumberFormat="1" applyFont="1" applyFill="1"/>
    <xf numFmtId="166" fontId="34" fillId="26" borderId="0" xfId="0" applyNumberFormat="1" applyFont="1" applyFill="1"/>
    <xf numFmtId="166" fontId="31" fillId="0" borderId="0" xfId="0" applyNumberFormat="1" applyFont="1"/>
    <xf numFmtId="166" fontId="0" fillId="0" borderId="0" xfId="0" applyNumberFormat="1"/>
    <xf numFmtId="166" fontId="36" fillId="26" borderId="24" xfId="0" applyNumberFormat="1" applyFont="1" applyFill="1" applyBorder="1"/>
    <xf numFmtId="166" fontId="34" fillId="26" borderId="24" xfId="0" applyNumberFormat="1" applyFont="1" applyFill="1" applyBorder="1"/>
    <xf numFmtId="166" fontId="7" fillId="0" borderId="0" xfId="0" applyNumberFormat="1" applyFont="1"/>
    <xf numFmtId="13" fontId="34" fillId="28" borderId="21" xfId="0" quotePrefix="1" applyNumberFormat="1" applyFont="1" applyFill="1" applyBorder="1" applyAlignment="1">
      <alignment horizontal="centerContinuous"/>
    </xf>
    <xf numFmtId="166" fontId="23" fillId="25" borderId="33" xfId="0" applyNumberFormat="1" applyFont="1" applyFill="1" applyBorder="1" applyAlignment="1">
      <alignment horizontal="right" vertical="center"/>
    </xf>
    <xf numFmtId="166" fontId="23" fillId="25" borderId="28" xfId="0" applyNumberFormat="1" applyFont="1" applyFill="1" applyBorder="1" applyAlignment="1">
      <alignment horizontal="right" vertical="center"/>
    </xf>
    <xf numFmtId="166" fontId="23" fillId="27" borderId="28" xfId="0" applyNumberFormat="1" applyFont="1" applyFill="1" applyBorder="1" applyAlignment="1">
      <alignment horizontal="right" vertical="center"/>
    </xf>
    <xf numFmtId="166" fontId="23" fillId="25" borderId="34" xfId="0" applyNumberFormat="1" applyFont="1" applyFill="1" applyBorder="1" applyAlignment="1">
      <alignment horizontal="right" vertical="center"/>
    </xf>
    <xf numFmtId="166" fontId="23" fillId="0" borderId="37" xfId="0" applyNumberFormat="1" applyFont="1" applyBorder="1" applyAlignment="1" applyProtection="1">
      <alignment horizontal="right" vertical="center"/>
      <protection locked="0"/>
    </xf>
    <xf numFmtId="166" fontId="23" fillId="25" borderId="34" xfId="0" applyNumberFormat="1" applyFont="1" applyFill="1" applyBorder="1" applyAlignment="1">
      <alignment vertical="center"/>
    </xf>
    <xf numFmtId="166" fontId="34" fillId="28" borderId="36" xfId="0" applyNumberFormat="1" applyFont="1" applyFill="1" applyBorder="1" applyAlignment="1">
      <alignment horizontal="center" vertical="center" wrapText="1"/>
    </xf>
    <xf numFmtId="166" fontId="36" fillId="24" borderId="28" xfId="0" applyNumberFormat="1" applyFont="1" applyFill="1" applyBorder="1" applyProtection="1">
      <protection locked="0"/>
    </xf>
    <xf numFmtId="166" fontId="36" fillId="24" borderId="40" xfId="0" applyNumberFormat="1" applyFont="1" applyFill="1" applyBorder="1" applyProtection="1">
      <protection locked="0"/>
    </xf>
    <xf numFmtId="166" fontId="34" fillId="28" borderId="16" xfId="0" applyNumberFormat="1" applyFont="1" applyFill="1" applyBorder="1" applyAlignment="1">
      <alignment horizontal="center" vertical="center" wrapText="1"/>
    </xf>
    <xf numFmtId="166" fontId="34" fillId="29" borderId="41" xfId="0" applyNumberFormat="1" applyFont="1" applyFill="1" applyBorder="1" applyAlignment="1">
      <alignment vertical="center"/>
    </xf>
    <xf numFmtId="166" fontId="34" fillId="29" borderId="29" xfId="0" applyNumberFormat="1" applyFont="1" applyFill="1" applyBorder="1" applyAlignment="1">
      <alignment vertical="center"/>
    </xf>
    <xf numFmtId="166" fontId="34" fillId="28" borderId="32" xfId="0" applyNumberFormat="1" applyFont="1" applyFill="1" applyBorder="1" applyAlignment="1">
      <alignment horizontal="center" vertical="center" wrapText="1"/>
    </xf>
    <xf numFmtId="166" fontId="36" fillId="0" borderId="42" xfId="0" applyNumberFormat="1" applyFont="1" applyBorder="1" applyProtection="1">
      <protection locked="0"/>
    </xf>
    <xf numFmtId="166" fontId="36" fillId="24" borderId="31" xfId="0" applyNumberFormat="1" applyFont="1" applyFill="1" applyBorder="1" applyProtection="1">
      <protection locked="0"/>
    </xf>
    <xf numFmtId="166" fontId="36" fillId="24" borderId="43" xfId="0" applyNumberFormat="1" applyFont="1" applyFill="1" applyBorder="1" applyProtection="1">
      <protection locked="0"/>
    </xf>
    <xf numFmtId="166" fontId="34" fillId="28" borderId="15" xfId="0" applyNumberFormat="1" applyFont="1" applyFill="1" applyBorder="1" applyAlignment="1">
      <alignment horizontal="center"/>
    </xf>
    <xf numFmtId="49" fontId="36" fillId="0" borderId="39" xfId="0" applyNumberFormat="1" applyFont="1" applyBorder="1" applyAlignment="1" applyProtection="1">
      <alignment horizontal="left"/>
      <protection locked="0"/>
    </xf>
    <xf numFmtId="49" fontId="36" fillId="24" borderId="37" xfId="0" applyNumberFormat="1" applyFont="1" applyFill="1" applyBorder="1" applyAlignment="1" applyProtection="1">
      <alignment horizontal="left"/>
      <protection locked="0"/>
    </xf>
    <xf numFmtId="49" fontId="36" fillId="0" borderId="37" xfId="0" applyNumberFormat="1" applyFont="1" applyBorder="1" applyAlignment="1" applyProtection="1">
      <alignment horizontal="left"/>
      <protection locked="0"/>
    </xf>
    <xf numFmtId="49" fontId="36" fillId="0" borderId="44" xfId="0" applyNumberFormat="1" applyFont="1" applyBorder="1" applyAlignment="1" applyProtection="1">
      <alignment horizontal="left"/>
      <protection locked="0"/>
    </xf>
    <xf numFmtId="166" fontId="36" fillId="0" borderId="29" xfId="0" applyNumberFormat="1" applyFont="1" applyBorder="1" applyProtection="1">
      <protection locked="0"/>
    </xf>
    <xf numFmtId="166" fontId="36" fillId="0" borderId="45" xfId="0" applyNumberFormat="1" applyFont="1" applyBorder="1" applyProtection="1">
      <protection locked="0"/>
    </xf>
    <xf numFmtId="166" fontId="34" fillId="28" borderId="13" xfId="0" applyNumberFormat="1" applyFont="1" applyFill="1" applyBorder="1" applyAlignment="1">
      <alignment horizontal="centerContinuous"/>
    </xf>
    <xf numFmtId="166" fontId="34" fillId="28" borderId="13" xfId="0" applyNumberFormat="1" applyFont="1" applyFill="1" applyBorder="1" applyAlignment="1">
      <alignment horizontal="center" vertical="center" wrapText="1"/>
    </xf>
    <xf numFmtId="166" fontId="36" fillId="0" borderId="25" xfId="0" applyNumberFormat="1" applyFont="1" applyBorder="1" applyProtection="1">
      <protection locked="0"/>
    </xf>
    <xf numFmtId="166" fontId="36" fillId="0" borderId="26" xfId="0" applyNumberFormat="1" applyFont="1" applyBorder="1" applyProtection="1">
      <protection locked="0"/>
    </xf>
    <xf numFmtId="166" fontId="34" fillId="29" borderId="45" xfId="0" applyNumberFormat="1" applyFont="1" applyFill="1" applyBorder="1" applyAlignment="1">
      <alignment vertical="center"/>
    </xf>
    <xf numFmtId="166" fontId="36" fillId="0" borderId="38" xfId="0" applyNumberFormat="1" applyFont="1" applyBorder="1" applyProtection="1">
      <protection locked="0"/>
    </xf>
    <xf numFmtId="166" fontId="36" fillId="0" borderId="46" xfId="0" applyNumberFormat="1" applyFont="1" applyBorder="1" applyProtection="1">
      <protection locked="0"/>
    </xf>
    <xf numFmtId="166" fontId="36" fillId="24" borderId="27" xfId="0" applyNumberFormat="1" applyFont="1" applyFill="1" applyBorder="1" applyProtection="1">
      <protection locked="0"/>
    </xf>
    <xf numFmtId="13" fontId="34" fillId="28" borderId="22" xfId="0" quotePrefix="1" applyNumberFormat="1" applyFont="1" applyFill="1" applyBorder="1" applyAlignment="1">
      <alignment horizontal="centerContinuous"/>
    </xf>
    <xf numFmtId="6" fontId="34" fillId="28" borderId="15" xfId="0" applyNumberFormat="1" applyFont="1" applyFill="1" applyBorder="1" applyAlignment="1">
      <alignment horizontal="center"/>
    </xf>
    <xf numFmtId="49" fontId="34" fillId="28" borderId="16" xfId="0" applyNumberFormat="1" applyFont="1" applyFill="1" applyBorder="1" applyAlignment="1">
      <alignment horizontal="center" vertical="center" wrapText="1"/>
    </xf>
    <xf numFmtId="166" fontId="22" fillId="25" borderId="30" xfId="0" applyNumberFormat="1" applyFont="1" applyFill="1" applyBorder="1" applyAlignment="1">
      <alignment vertical="center"/>
    </xf>
    <xf numFmtId="49" fontId="38" fillId="0" borderId="0" xfId="0" applyNumberFormat="1" applyFont="1" applyAlignment="1">
      <alignment horizontal="centerContinuous" vertical="center"/>
    </xf>
    <xf numFmtId="166" fontId="36" fillId="26" borderId="0" xfId="0" applyNumberFormat="1" applyFont="1" applyFill="1" applyAlignment="1">
      <alignment horizontal="centerContinuous" vertical="center"/>
    </xf>
    <xf numFmtId="166" fontId="34" fillId="26" borderId="0" xfId="0" applyNumberFormat="1" applyFont="1" applyFill="1" applyAlignment="1">
      <alignment horizontal="centerContinuous" vertical="center"/>
    </xf>
    <xf numFmtId="167" fontId="23" fillId="0" borderId="26" xfId="0" applyNumberFormat="1" applyFont="1" applyBorder="1" applyAlignment="1" applyProtection="1">
      <alignment horizontal="center" vertical="center"/>
      <protection locked="0"/>
    </xf>
    <xf numFmtId="167" fontId="23" fillId="0" borderId="26" xfId="0" applyNumberFormat="1" applyFont="1" applyBorder="1" applyAlignment="1" applyProtection="1">
      <alignment horizontal="center" vertical="center" wrapText="1"/>
      <protection locked="0"/>
    </xf>
    <xf numFmtId="167" fontId="23" fillId="26" borderId="26" xfId="0" applyNumberFormat="1" applyFont="1" applyFill="1" applyBorder="1" applyAlignment="1" applyProtection="1">
      <alignment horizontal="center" vertical="center"/>
      <protection locked="0"/>
    </xf>
    <xf numFmtId="167" fontId="23" fillId="0" borderId="48" xfId="0" applyNumberFormat="1" applyFont="1" applyBorder="1" applyAlignment="1" applyProtection="1">
      <alignment horizontal="center" vertical="center"/>
      <protection locked="0"/>
    </xf>
    <xf numFmtId="38" fontId="23" fillId="0" borderId="26" xfId="0" applyFont="1" applyBorder="1" applyAlignment="1" applyProtection="1">
      <alignment horizontal="center" vertical="center"/>
      <protection locked="0"/>
    </xf>
    <xf numFmtId="38" fontId="23" fillId="26" borderId="26" xfId="0" applyFont="1" applyFill="1" applyBorder="1" applyAlignment="1" applyProtection="1">
      <alignment horizontal="center" vertical="center"/>
      <protection locked="0"/>
    </xf>
    <xf numFmtId="38" fontId="23" fillId="0" borderId="48" xfId="0" applyFont="1" applyBorder="1" applyAlignment="1" applyProtection="1">
      <alignment horizontal="center" vertical="center"/>
      <protection locked="0"/>
    </xf>
    <xf numFmtId="49" fontId="34" fillId="30" borderId="13" xfId="0" applyNumberFormat="1" applyFont="1" applyFill="1" applyBorder="1" applyAlignment="1">
      <alignment horizontal="left"/>
    </xf>
    <xf numFmtId="166" fontId="34" fillId="30" borderId="36" xfId="0" applyNumberFormat="1" applyFont="1" applyFill="1" applyBorder="1"/>
    <xf numFmtId="166" fontId="34" fillId="30" borderId="21" xfId="0" applyNumberFormat="1" applyFont="1" applyFill="1" applyBorder="1"/>
    <xf numFmtId="166" fontId="34" fillId="30" borderId="32" xfId="0" applyNumberFormat="1" applyFont="1" applyFill="1" applyBorder="1"/>
    <xf numFmtId="49" fontId="34" fillId="30" borderId="20" xfId="0" applyNumberFormat="1" applyFont="1" applyFill="1" applyBorder="1" applyAlignment="1">
      <alignment horizontal="left"/>
    </xf>
    <xf numFmtId="6" fontId="38" fillId="28" borderId="22" xfId="0" applyNumberFormat="1" applyFont="1" applyFill="1" applyBorder="1" applyAlignment="1">
      <alignment horizontal="centerContinuous"/>
    </xf>
    <xf numFmtId="166" fontId="34" fillId="28" borderId="36" xfId="0" quotePrefix="1" applyNumberFormat="1" applyFont="1" applyFill="1" applyBorder="1" applyAlignment="1">
      <alignment horizontal="center" vertical="center" wrapText="1"/>
    </xf>
    <xf numFmtId="166" fontId="36" fillId="24" borderId="26" xfId="0" applyNumberFormat="1" applyFont="1" applyFill="1" applyBorder="1" applyProtection="1">
      <protection locked="0"/>
    </xf>
    <xf numFmtId="166" fontId="36" fillId="0" borderId="27" xfId="0" applyNumberFormat="1" applyFont="1" applyBorder="1" applyProtection="1">
      <protection locked="0"/>
    </xf>
    <xf numFmtId="38" fontId="34" fillId="28" borderId="36" xfId="0" quotePrefix="1" applyFont="1" applyFill="1" applyBorder="1" applyAlignment="1">
      <alignment horizontal="center" vertical="center" wrapText="1"/>
    </xf>
    <xf numFmtId="38" fontId="34" fillId="28" borderId="32" xfId="0" quotePrefix="1" applyFont="1" applyFill="1" applyBorder="1" applyAlignment="1">
      <alignment horizontal="center" vertical="center" wrapText="1"/>
    </xf>
    <xf numFmtId="38" fontId="34" fillId="28" borderId="13" xfId="0" quotePrefix="1" applyFont="1" applyFill="1" applyBorder="1" applyAlignment="1">
      <alignment horizontal="center" vertical="center" wrapText="1"/>
    </xf>
    <xf numFmtId="166" fontId="34" fillId="30" borderId="13" xfId="0" applyNumberFormat="1" applyFont="1" applyFill="1" applyBorder="1"/>
    <xf numFmtId="14" fontId="21" fillId="0" borderId="0" xfId="0" applyNumberFormat="1" applyFont="1" applyAlignment="1" applyProtection="1">
      <alignment horizontal="centerContinuous"/>
      <protection locked="0"/>
    </xf>
    <xf numFmtId="166" fontId="36" fillId="0" borderId="55" xfId="0" applyNumberFormat="1" applyFont="1" applyBorder="1" applyProtection="1">
      <protection locked="0"/>
    </xf>
    <xf numFmtId="166" fontId="36" fillId="24" borderId="0" xfId="0" applyNumberFormat="1" applyFont="1" applyFill="1" applyProtection="1">
      <protection locked="0"/>
    </xf>
    <xf numFmtId="166" fontId="23" fillId="0" borderId="26" xfId="0" applyNumberFormat="1" applyFont="1" applyBorder="1" applyAlignment="1" applyProtection="1">
      <alignment horizontal="right" vertical="center"/>
      <protection locked="0"/>
    </xf>
    <xf numFmtId="166" fontId="36" fillId="0" borderId="0" xfId="0" applyNumberFormat="1" applyFont="1" applyProtection="1">
      <protection locked="0"/>
    </xf>
    <xf numFmtId="166" fontId="36" fillId="0" borderId="48" xfId="0" applyNumberFormat="1" applyFont="1" applyBorder="1" applyProtection="1">
      <protection locked="0"/>
    </xf>
    <xf numFmtId="166" fontId="36" fillId="0" borderId="34" xfId="0" applyNumberFormat="1" applyFont="1" applyBorder="1" applyProtection="1">
      <protection locked="0"/>
    </xf>
    <xf numFmtId="6" fontId="43" fillId="0" borderId="0" xfId="0" applyNumberFormat="1" applyFont="1" applyAlignment="1" applyProtection="1">
      <alignment horizontal="centerContinuous"/>
      <protection locked="0"/>
    </xf>
    <xf numFmtId="6" fontId="43" fillId="0" borderId="0" xfId="0" applyNumberFormat="1" applyFont="1" applyProtection="1">
      <protection locked="0"/>
    </xf>
    <xf numFmtId="38" fontId="48" fillId="0" borderId="0" xfId="0" applyFont="1" applyProtection="1">
      <protection locked="0"/>
    </xf>
    <xf numFmtId="164" fontId="48" fillId="0" borderId="0" xfId="0" applyNumberFormat="1" applyFont="1" applyProtection="1">
      <protection locked="0"/>
    </xf>
    <xf numFmtId="164" fontId="48" fillId="0" borderId="0" xfId="0" applyNumberFormat="1" applyFont="1" applyAlignment="1" applyProtection="1">
      <alignment horizontal="right"/>
      <protection locked="0"/>
    </xf>
    <xf numFmtId="6" fontId="48" fillId="24" borderId="0" xfId="0" applyNumberFormat="1" applyFont="1" applyFill="1"/>
    <xf numFmtId="0" fontId="48" fillId="0" borderId="0" xfId="0" applyNumberFormat="1" applyFont="1" applyAlignment="1" applyProtection="1">
      <alignment horizontal="right"/>
      <protection locked="0"/>
    </xf>
    <xf numFmtId="38" fontId="48" fillId="0" borderId="0" xfId="0" applyFont="1" applyAlignment="1" applyProtection="1">
      <alignment horizontal="right"/>
      <protection locked="0"/>
    </xf>
    <xf numFmtId="0" fontId="48" fillId="0" borderId="0" xfId="0" applyNumberFormat="1" applyFont="1" applyProtection="1">
      <protection locked="0"/>
    </xf>
    <xf numFmtId="38" fontId="50" fillId="0" borderId="0" xfId="0" applyFont="1" applyProtection="1">
      <protection locked="0"/>
    </xf>
    <xf numFmtId="164" fontId="50" fillId="0" borderId="0" xfId="0" applyNumberFormat="1" applyFont="1" applyProtection="1">
      <protection locked="0"/>
    </xf>
    <xf numFmtId="0" fontId="48" fillId="24" borderId="0" xfId="0" applyNumberFormat="1" applyFont="1" applyFill="1"/>
    <xf numFmtId="6" fontId="48" fillId="0" borderId="0" xfId="0" applyNumberFormat="1" applyFont="1" applyProtection="1">
      <protection locked="0"/>
    </xf>
    <xf numFmtId="6" fontId="46" fillId="0" borderId="0" xfId="0" applyNumberFormat="1" applyFont="1"/>
    <xf numFmtId="6" fontId="50" fillId="0" borderId="0" xfId="0" applyNumberFormat="1" applyFont="1" applyProtection="1">
      <protection locked="0"/>
    </xf>
    <xf numFmtId="6" fontId="51" fillId="0" borderId="0" xfId="0" applyNumberFormat="1" applyFont="1" applyProtection="1">
      <protection locked="0"/>
    </xf>
    <xf numFmtId="6" fontId="52" fillId="24" borderId="0" xfId="0" applyNumberFormat="1" applyFont="1" applyFill="1"/>
    <xf numFmtId="6" fontId="53" fillId="0" borderId="0" xfId="0" applyNumberFormat="1" applyFont="1" applyProtection="1">
      <protection locked="0"/>
    </xf>
    <xf numFmtId="6" fontId="43" fillId="24" borderId="0" xfId="0" applyNumberFormat="1" applyFont="1" applyFill="1"/>
    <xf numFmtId="6" fontId="48" fillId="0" borderId="0" xfId="0" applyNumberFormat="1" applyFont="1"/>
    <xf numFmtId="6" fontId="50" fillId="24" borderId="0" xfId="0" applyNumberFormat="1" applyFont="1" applyFill="1"/>
    <xf numFmtId="6" fontId="50" fillId="0" borderId="0" xfId="0" applyNumberFormat="1" applyFont="1"/>
    <xf numFmtId="6" fontId="42" fillId="0" borderId="0" xfId="0" applyNumberFormat="1" applyFont="1" applyAlignment="1" applyProtection="1">
      <alignment horizontal="centerContinuous"/>
      <protection locked="0"/>
    </xf>
    <xf numFmtId="6" fontId="43" fillId="0" borderId="0" xfId="0" applyNumberFormat="1" applyFont="1" applyAlignment="1" applyProtection="1">
      <alignment vertical="top"/>
      <protection locked="0"/>
    </xf>
    <xf numFmtId="6" fontId="22" fillId="26" borderId="0" xfId="0" applyNumberFormat="1" applyFont="1" applyFill="1" applyAlignment="1">
      <alignment horizontal="centerContinuous"/>
    </xf>
    <xf numFmtId="164" fontId="48" fillId="26" borderId="0" xfId="0" applyNumberFormat="1" applyFont="1" applyFill="1" applyProtection="1">
      <protection locked="0"/>
    </xf>
    <xf numFmtId="6" fontId="48" fillId="26" borderId="0" xfId="0" applyNumberFormat="1" applyFont="1" applyFill="1"/>
    <xf numFmtId="6" fontId="56" fillId="26" borderId="0" xfId="0" applyNumberFormat="1" applyFont="1" applyFill="1" applyAlignment="1">
      <alignment vertical="center"/>
    </xf>
    <xf numFmtId="38" fontId="54" fillId="26" borderId="0" xfId="0" applyFont="1" applyFill="1" applyAlignment="1">
      <alignment horizontal="center" vertical="center" wrapText="1"/>
    </xf>
    <xf numFmtId="49" fontId="54" fillId="26" borderId="0" xfId="0" applyNumberFormat="1" applyFont="1" applyFill="1" applyAlignment="1">
      <alignment horizontal="center" vertical="center" wrapText="1"/>
    </xf>
    <xf numFmtId="38" fontId="48" fillId="26" borderId="0" xfId="0" applyFont="1" applyFill="1" applyProtection="1">
      <protection locked="0"/>
    </xf>
    <xf numFmtId="164" fontId="48" fillId="26" borderId="0" xfId="0" applyNumberFormat="1" applyFont="1" applyFill="1" applyAlignment="1" applyProtection="1">
      <alignment horizontal="right"/>
      <protection locked="0"/>
    </xf>
    <xf numFmtId="6" fontId="48" fillId="26" borderId="0" xfId="0" applyNumberFormat="1" applyFont="1" applyFill="1" applyProtection="1">
      <protection locked="0"/>
    </xf>
    <xf numFmtId="38" fontId="48" fillId="26" borderId="0" xfId="0" applyFont="1" applyFill="1"/>
    <xf numFmtId="164" fontId="48" fillId="26" borderId="0" xfId="0" applyNumberFormat="1" applyFont="1" applyFill="1"/>
    <xf numFmtId="164" fontId="48" fillId="26" borderId="0" xfId="0" applyNumberFormat="1" applyFont="1" applyFill="1" applyAlignment="1">
      <alignment horizontal="centerContinuous"/>
    </xf>
    <xf numFmtId="6" fontId="48" fillId="26" borderId="0" xfId="0" applyNumberFormat="1" applyFont="1" applyFill="1" applyAlignment="1">
      <alignment horizontal="centerContinuous"/>
    </xf>
    <xf numFmtId="164" fontId="50" fillId="26" borderId="0" xfId="0" applyNumberFormat="1" applyFont="1" applyFill="1" applyProtection="1">
      <protection locked="0"/>
    </xf>
    <xf numFmtId="0" fontId="48" fillId="26" borderId="0" xfId="0" applyNumberFormat="1" applyFont="1" applyFill="1"/>
    <xf numFmtId="38" fontId="50" fillId="26" borderId="0" xfId="0" applyFont="1" applyFill="1"/>
    <xf numFmtId="6" fontId="43" fillId="26" borderId="0" xfId="0" applyNumberFormat="1" applyFont="1" applyFill="1"/>
    <xf numFmtId="6" fontId="46" fillId="26" borderId="0" xfId="0" applyNumberFormat="1" applyFont="1" applyFill="1"/>
    <xf numFmtId="6" fontId="50" fillId="26" borderId="0" xfId="0" applyNumberFormat="1" applyFont="1" applyFill="1" applyProtection="1">
      <protection locked="0"/>
    </xf>
    <xf numFmtId="6" fontId="50" fillId="26" borderId="0" xfId="0" applyNumberFormat="1" applyFont="1" applyFill="1"/>
    <xf numFmtId="6" fontId="51" fillId="26" borderId="0" xfId="0" applyNumberFormat="1" applyFont="1" applyFill="1" applyProtection="1">
      <protection locked="0"/>
    </xf>
    <xf numFmtId="6" fontId="52" fillId="26" borderId="0" xfId="0" applyNumberFormat="1" applyFont="1" applyFill="1"/>
    <xf numFmtId="6" fontId="53" fillId="26" borderId="0" xfId="0" applyNumberFormat="1" applyFont="1" applyFill="1" applyProtection="1">
      <protection locked="0"/>
    </xf>
    <xf numFmtId="6" fontId="43" fillId="0" borderId="0" xfId="0" applyNumberFormat="1" applyFont="1"/>
    <xf numFmtId="38" fontId="49" fillId="0" borderId="0" xfId="0" applyFont="1" applyAlignment="1">
      <alignment horizontal="right"/>
    </xf>
    <xf numFmtId="38" fontId="50" fillId="0" borderId="0" xfId="0" applyFont="1" applyAlignment="1">
      <alignment horizontal="center"/>
    </xf>
    <xf numFmtId="166" fontId="48" fillId="0" borderId="0" xfId="0" applyNumberFormat="1" applyFont="1"/>
    <xf numFmtId="38" fontId="57" fillId="0" borderId="0" xfId="0" applyFont="1"/>
    <xf numFmtId="38" fontId="49" fillId="0" borderId="0" xfId="0" applyFont="1"/>
    <xf numFmtId="38" fontId="57" fillId="0" borderId="0" xfId="0" applyFont="1" applyAlignment="1">
      <alignment horizontal="left" vertical="center"/>
    </xf>
    <xf numFmtId="38" fontId="47" fillId="0" borderId="0" xfId="0" applyFont="1"/>
    <xf numFmtId="38" fontId="58" fillId="0" borderId="0" xfId="0" applyFont="1"/>
    <xf numFmtId="6" fontId="46" fillId="0" borderId="0" xfId="0" applyNumberFormat="1" applyFont="1" applyProtection="1">
      <protection locked="0"/>
    </xf>
    <xf numFmtId="6" fontId="43" fillId="24" borderId="0" xfId="0" applyNumberFormat="1" applyFont="1" applyFill="1" applyProtection="1">
      <protection locked="0"/>
    </xf>
    <xf numFmtId="6" fontId="48" fillId="24" borderId="0" xfId="0" applyNumberFormat="1" applyFont="1" applyFill="1" applyProtection="1">
      <protection locked="0"/>
    </xf>
    <xf numFmtId="166" fontId="23" fillId="25" borderId="48" xfId="0" applyNumberFormat="1" applyFont="1" applyFill="1" applyBorder="1" applyAlignment="1">
      <alignment vertical="center"/>
    </xf>
    <xf numFmtId="166" fontId="23" fillId="25" borderId="48" xfId="0" applyNumberFormat="1" applyFont="1" applyFill="1" applyBorder="1" applyAlignment="1">
      <alignment horizontal="right" vertical="center"/>
    </xf>
    <xf numFmtId="166" fontId="23" fillId="25" borderId="26" xfId="0" applyNumberFormat="1" applyFont="1" applyFill="1" applyBorder="1" applyAlignment="1">
      <alignment horizontal="right" vertical="center"/>
    </xf>
    <xf numFmtId="6" fontId="6" fillId="0" borderId="0" xfId="0" applyNumberFormat="1" applyFont="1" applyProtection="1">
      <protection locked="0"/>
    </xf>
    <xf numFmtId="6" fontId="26" fillId="26" borderId="10" xfId="0" applyNumberFormat="1" applyFont="1" applyFill="1" applyBorder="1" applyAlignment="1">
      <alignment vertical="center"/>
    </xf>
    <xf numFmtId="6" fontId="26" fillId="0" borderId="10" xfId="0" applyNumberFormat="1" applyFont="1" applyBorder="1" applyAlignment="1">
      <alignment vertical="center"/>
    </xf>
    <xf numFmtId="167" fontId="26" fillId="0" borderId="26" xfId="0" applyNumberFormat="1" applyFont="1" applyBorder="1" applyAlignment="1" applyProtection="1">
      <alignment horizontal="center" vertical="center"/>
      <protection locked="0"/>
    </xf>
    <xf numFmtId="166" fontId="26" fillId="0" borderId="37" xfId="0" applyNumberFormat="1" applyFont="1" applyBorder="1" applyAlignment="1" applyProtection="1">
      <alignment horizontal="right" vertical="center"/>
      <protection locked="0"/>
    </xf>
    <xf numFmtId="166" fontId="26" fillId="0" borderId="26" xfId="0" applyNumberFormat="1" applyFont="1" applyBorder="1" applyAlignment="1" applyProtection="1">
      <alignment horizontal="right" vertical="center"/>
      <protection locked="0"/>
    </xf>
    <xf numFmtId="6" fontId="28" fillId="24" borderId="0" xfId="0" applyNumberFormat="1" applyFont="1" applyFill="1"/>
    <xf numFmtId="0" fontId="28" fillId="0" borderId="0" xfId="0" applyNumberFormat="1" applyFont="1" applyProtection="1">
      <protection locked="0"/>
    </xf>
    <xf numFmtId="38" fontId="26" fillId="0" borderId="26" xfId="0" applyFont="1" applyBorder="1" applyAlignment="1" applyProtection="1">
      <alignment horizontal="center" vertical="center"/>
      <protection locked="0"/>
    </xf>
    <xf numFmtId="38" fontId="26" fillId="26" borderId="26" xfId="0" applyFont="1" applyFill="1" applyBorder="1" applyAlignment="1" applyProtection="1">
      <alignment horizontal="center" vertical="center"/>
      <protection locked="0"/>
    </xf>
    <xf numFmtId="38" fontId="28" fillId="0" borderId="0" xfId="0" applyFont="1" applyProtection="1">
      <protection locked="0"/>
    </xf>
    <xf numFmtId="164" fontId="28" fillId="0" borderId="0" xfId="0" applyNumberFormat="1" applyFont="1" applyProtection="1">
      <protection locked="0"/>
    </xf>
    <xf numFmtId="0" fontId="28" fillId="24" borderId="0" xfId="0" applyNumberFormat="1" applyFont="1" applyFill="1"/>
    <xf numFmtId="166" fontId="23" fillId="27" borderId="26" xfId="0" applyNumberFormat="1" applyFont="1" applyFill="1" applyBorder="1" applyAlignment="1">
      <alignment horizontal="right" vertical="center"/>
    </xf>
    <xf numFmtId="6" fontId="23" fillId="27" borderId="19" xfId="0" applyNumberFormat="1" applyFont="1" applyFill="1" applyBorder="1" applyAlignment="1">
      <alignment vertical="center"/>
    </xf>
    <xf numFmtId="6" fontId="66" fillId="0" borderId="0" xfId="0" applyNumberFormat="1" applyFont="1" applyProtection="1">
      <protection locked="0"/>
    </xf>
    <xf numFmtId="6" fontId="69" fillId="0" borderId="0" xfId="0" applyNumberFormat="1" applyFont="1" applyAlignment="1" applyProtection="1">
      <alignment vertical="center"/>
      <protection locked="0"/>
    </xf>
    <xf numFmtId="38" fontId="69" fillId="24" borderId="0" xfId="0" applyFont="1" applyFill="1" applyAlignment="1">
      <alignment horizontal="right" vertical="center"/>
    </xf>
    <xf numFmtId="38" fontId="69" fillId="0" borderId="0" xfId="0" applyFont="1" applyAlignment="1" applyProtection="1">
      <alignment vertical="center"/>
      <protection locked="0"/>
    </xf>
    <xf numFmtId="164" fontId="69" fillId="0" borderId="0" xfId="0" applyNumberFormat="1" applyFont="1" applyAlignment="1" applyProtection="1">
      <alignment vertical="center"/>
      <protection locked="0"/>
    </xf>
    <xf numFmtId="38" fontId="69" fillId="0" borderId="0" xfId="0" applyFont="1" applyAlignment="1" applyProtection="1">
      <alignment horizontal="right" vertical="center"/>
      <protection locked="0"/>
    </xf>
    <xf numFmtId="164" fontId="69" fillId="0" borderId="0" xfId="0" applyNumberFormat="1" applyFont="1" applyAlignment="1" applyProtection="1">
      <alignment horizontal="right" vertical="center"/>
      <protection locked="0"/>
    </xf>
    <xf numFmtId="6" fontId="65" fillId="0" borderId="0" xfId="0" applyNumberFormat="1" applyFont="1" applyProtection="1">
      <protection locked="0"/>
    </xf>
    <xf numFmtId="6" fontId="65" fillId="0" borderId="0" xfId="0" applyNumberFormat="1" applyFont="1" applyAlignment="1" applyProtection="1">
      <alignment horizontal="left"/>
      <protection locked="0"/>
    </xf>
    <xf numFmtId="6" fontId="65" fillId="0" borderId="0" xfId="0" applyNumberFormat="1" applyFont="1" applyAlignment="1" applyProtection="1">
      <alignment vertical="center"/>
      <protection locked="0"/>
    </xf>
    <xf numFmtId="6" fontId="51" fillId="24" borderId="0" xfId="0" applyNumberFormat="1" applyFont="1" applyFill="1"/>
    <xf numFmtId="38" fontId="51" fillId="0" borderId="0" xfId="0" applyFont="1" applyProtection="1">
      <protection locked="0"/>
    </xf>
    <xf numFmtId="164" fontId="51" fillId="0" borderId="0" xfId="0" applyNumberFormat="1" applyFont="1" applyAlignment="1" applyProtection="1">
      <alignment horizontal="left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NumberFormat="1" applyFont="1" applyProtection="1">
      <protection locked="0"/>
    </xf>
    <xf numFmtId="38" fontId="53" fillId="0" borderId="0" xfId="0" applyFont="1" applyProtection="1">
      <protection locked="0"/>
    </xf>
    <xf numFmtId="164" fontId="53" fillId="0" borderId="0" xfId="0" applyNumberFormat="1" applyFont="1" applyProtection="1">
      <protection locked="0"/>
    </xf>
    <xf numFmtId="6" fontId="26" fillId="0" borderId="19" xfId="0" applyNumberFormat="1" applyFont="1" applyBorder="1" applyAlignment="1">
      <alignment vertical="center"/>
    </xf>
    <xf numFmtId="6" fontId="51" fillId="26" borderId="0" xfId="0" applyNumberFormat="1" applyFont="1" applyFill="1"/>
    <xf numFmtId="38" fontId="51" fillId="26" borderId="0" xfId="0" applyFont="1" applyFill="1" applyProtection="1">
      <protection locked="0"/>
    </xf>
    <xf numFmtId="164" fontId="51" fillId="26" borderId="0" xfId="0" applyNumberFormat="1" applyFont="1" applyFill="1" applyProtection="1">
      <protection locked="0"/>
    </xf>
    <xf numFmtId="6" fontId="61" fillId="26" borderId="0" xfId="0" applyNumberFormat="1" applyFont="1" applyFill="1" applyAlignment="1">
      <alignment vertical="center"/>
    </xf>
    <xf numFmtId="0" fontId="51" fillId="26" borderId="0" xfId="0" applyNumberFormat="1" applyFont="1" applyFill="1"/>
    <xf numFmtId="6" fontId="71" fillId="26" borderId="0" xfId="0" applyNumberFormat="1" applyFont="1" applyFill="1"/>
    <xf numFmtId="6" fontId="72" fillId="26" borderId="0" xfId="0" applyNumberFormat="1" applyFont="1" applyFill="1" applyAlignment="1">
      <alignment vertical="center"/>
    </xf>
    <xf numFmtId="38" fontId="73" fillId="26" borderId="0" xfId="0" applyFont="1" applyFill="1" applyAlignment="1">
      <alignment horizontal="center" vertical="center" wrapText="1"/>
    </xf>
    <xf numFmtId="49" fontId="73" fillId="26" borderId="0" xfId="0" applyNumberFormat="1" applyFont="1" applyFill="1" applyAlignment="1">
      <alignment horizontal="center" vertical="center" wrapText="1"/>
    </xf>
    <xf numFmtId="167" fontId="26" fillId="26" borderId="26" xfId="0" applyNumberFormat="1" applyFont="1" applyFill="1" applyBorder="1" applyAlignment="1" applyProtection="1">
      <alignment horizontal="center" vertical="center"/>
      <protection locked="0"/>
    </xf>
    <xf numFmtId="38" fontId="51" fillId="24" borderId="0" xfId="0" applyFont="1" applyFill="1"/>
    <xf numFmtId="38" fontId="53" fillId="24" borderId="0" xfId="0" applyFont="1" applyFill="1"/>
    <xf numFmtId="6" fontId="76" fillId="0" borderId="0" xfId="0" applyNumberFormat="1" applyFont="1"/>
    <xf numFmtId="6" fontId="76" fillId="0" borderId="0" xfId="0" applyNumberFormat="1" applyFont="1" applyProtection="1">
      <protection locked="0"/>
    </xf>
    <xf numFmtId="6" fontId="37" fillId="0" borderId="0" xfId="0" applyNumberFormat="1" applyFont="1" applyProtection="1">
      <protection locked="0"/>
    </xf>
    <xf numFmtId="6" fontId="37" fillId="24" borderId="0" xfId="0" applyNumberFormat="1" applyFont="1" applyFill="1"/>
    <xf numFmtId="38" fontId="76" fillId="24" borderId="0" xfId="0" applyFont="1" applyFill="1"/>
    <xf numFmtId="38" fontId="76" fillId="0" borderId="0" xfId="0" applyFont="1" applyProtection="1">
      <protection locked="0"/>
    </xf>
    <xf numFmtId="164" fontId="76" fillId="0" borderId="0" xfId="0" applyNumberFormat="1" applyFont="1" applyProtection="1">
      <protection locked="0"/>
    </xf>
    <xf numFmtId="0" fontId="37" fillId="0" borderId="0" xfId="0" applyNumberFormat="1" applyFont="1" applyProtection="1">
      <protection locked="0"/>
    </xf>
    <xf numFmtId="166" fontId="45" fillId="0" borderId="36" xfId="0" applyNumberFormat="1" applyFont="1" applyBorder="1" applyAlignment="1">
      <alignment horizontal="right" vertical="center"/>
    </xf>
    <xf numFmtId="166" fontId="45" fillId="0" borderId="21" xfId="0" applyNumberFormat="1" applyFont="1" applyBorder="1" applyAlignment="1">
      <alignment horizontal="right" vertical="center"/>
    </xf>
    <xf numFmtId="6" fontId="69" fillId="0" borderId="0" xfId="0" applyNumberFormat="1" applyFont="1"/>
    <xf numFmtId="6" fontId="69" fillId="0" borderId="0" xfId="0" applyNumberFormat="1" applyFont="1" applyProtection="1">
      <protection locked="0"/>
    </xf>
    <xf numFmtId="0" fontId="69" fillId="0" borderId="0" xfId="0" applyNumberFormat="1" applyFont="1" applyAlignment="1">
      <alignment horizontal="left"/>
    </xf>
    <xf numFmtId="166" fontId="45" fillId="0" borderId="13" xfId="0" applyNumberFormat="1" applyFont="1" applyBorder="1" applyAlignment="1">
      <alignment horizontal="right" vertical="center"/>
    </xf>
    <xf numFmtId="6" fontId="45" fillId="0" borderId="0" xfId="0" applyNumberFormat="1" applyFont="1"/>
    <xf numFmtId="38" fontId="65" fillId="0" borderId="0" xfId="0" applyFont="1"/>
    <xf numFmtId="164" fontId="65" fillId="0" borderId="0" xfId="0" applyNumberFormat="1" applyFont="1"/>
    <xf numFmtId="6" fontId="45" fillId="0" borderId="0" xfId="0" applyNumberFormat="1" applyFont="1" applyProtection="1">
      <protection locked="0"/>
    </xf>
    <xf numFmtId="0" fontId="33" fillId="0" borderId="0" xfId="0" applyNumberFormat="1" applyFont="1"/>
    <xf numFmtId="0" fontId="21" fillId="0" borderId="0" xfId="0" applyNumberFormat="1" applyFont="1"/>
    <xf numFmtId="0" fontId="21" fillId="0" borderId="0" xfId="0" applyNumberFormat="1" applyFont="1" applyProtection="1">
      <protection locked="0"/>
    </xf>
    <xf numFmtId="6" fontId="21" fillId="0" borderId="0" xfId="0" applyNumberFormat="1" applyFont="1" applyAlignment="1" applyProtection="1">
      <alignment vertical="center" wrapText="1"/>
      <protection locked="0"/>
    </xf>
    <xf numFmtId="6" fontId="45" fillId="0" borderId="23" xfId="0" applyNumberFormat="1" applyFont="1" applyBorder="1" applyAlignment="1">
      <alignment vertical="center"/>
    </xf>
    <xf numFmtId="6" fontId="23" fillId="0" borderId="10" xfId="0" applyNumberFormat="1" applyFont="1" applyBorder="1"/>
    <xf numFmtId="38" fontId="23" fillId="0" borderId="26" xfId="0" applyFont="1" applyBorder="1" applyAlignment="1" applyProtection="1">
      <alignment horizontal="center"/>
      <protection locked="0"/>
    </xf>
    <xf numFmtId="166" fontId="23" fillId="0" borderId="37" xfId="0" applyNumberFormat="1" applyFont="1" applyBorder="1" applyAlignment="1" applyProtection="1">
      <alignment horizontal="right"/>
      <protection locked="0"/>
    </xf>
    <xf numFmtId="166" fontId="23" fillId="0" borderId="26" xfId="0" applyNumberFormat="1" applyFont="1" applyBorder="1" applyAlignment="1" applyProtection="1">
      <alignment horizontal="right"/>
      <protection locked="0"/>
    </xf>
    <xf numFmtId="38" fontId="23" fillId="0" borderId="26" xfId="0" applyFont="1" applyBorder="1" applyAlignment="1" applyProtection="1">
      <alignment horizontal="center" wrapText="1"/>
      <protection locked="0"/>
    </xf>
    <xf numFmtId="6" fontId="0" fillId="24" borderId="0" xfId="0" applyNumberFormat="1" applyFill="1" applyAlignment="1">
      <alignment vertical="center"/>
    </xf>
    <xf numFmtId="6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6" fontId="25" fillId="27" borderId="15" xfId="0" applyNumberFormat="1" applyFont="1" applyFill="1" applyBorder="1" applyAlignment="1">
      <alignment wrapText="1"/>
    </xf>
    <xf numFmtId="166" fontId="22" fillId="27" borderId="30" xfId="0" applyNumberFormat="1" applyFont="1" applyFill="1" applyBorder="1" applyAlignment="1">
      <alignment horizontal="right"/>
    </xf>
    <xf numFmtId="6" fontId="55" fillId="26" borderId="0" xfId="0" applyNumberFormat="1" applyFont="1" applyFill="1" applyAlignment="1">
      <alignment horizontal="left"/>
    </xf>
    <xf numFmtId="6" fontId="43" fillId="0" borderId="0" xfId="0" applyNumberFormat="1" applyFont="1" applyAlignment="1">
      <alignment horizontal="centerContinuous"/>
    </xf>
    <xf numFmtId="14" fontId="43" fillId="0" borderId="0" xfId="0" applyNumberFormat="1" applyFont="1" applyAlignment="1">
      <alignment horizontal="centerContinuous"/>
    </xf>
    <xf numFmtId="6" fontId="41" fillId="26" borderId="0" xfId="0" applyNumberFormat="1" applyFont="1" applyFill="1" applyAlignment="1">
      <alignment horizontal="left" vertical="center"/>
    </xf>
    <xf numFmtId="6" fontId="21" fillId="0" borderId="0" xfId="0" applyNumberFormat="1" applyFont="1" applyAlignment="1">
      <alignment horizontal="centerContinuous"/>
    </xf>
    <xf numFmtId="14" fontId="21" fillId="0" borderId="0" xfId="0" applyNumberFormat="1" applyFont="1" applyAlignment="1">
      <alignment horizontal="centerContinuous"/>
    </xf>
    <xf numFmtId="167" fontId="23" fillId="27" borderId="48" xfId="0" applyNumberFormat="1" applyFont="1" applyFill="1" applyBorder="1" applyAlignment="1">
      <alignment horizontal="center" vertical="center"/>
    </xf>
    <xf numFmtId="167" fontId="40" fillId="27" borderId="48" xfId="0" applyNumberFormat="1" applyFont="1" applyFill="1" applyBorder="1" applyAlignment="1">
      <alignment horizontal="center" vertical="center" wrapText="1"/>
    </xf>
    <xf numFmtId="167" fontId="23" fillId="27" borderId="26" xfId="0" applyNumberFormat="1" applyFont="1" applyFill="1" applyBorder="1" applyAlignment="1">
      <alignment horizontal="center" vertical="center"/>
    </xf>
    <xf numFmtId="6" fontId="39" fillId="0" borderId="0" xfId="0" applyNumberFormat="1" applyFont="1" applyAlignment="1">
      <alignment vertical="center"/>
    </xf>
    <xf numFmtId="38" fontId="23" fillId="27" borderId="25" xfId="0" applyFont="1" applyFill="1" applyBorder="1" applyAlignment="1">
      <alignment horizontal="center" vertical="center"/>
    </xf>
    <xf numFmtId="38" fontId="23" fillId="27" borderId="26" xfId="0" applyFont="1" applyFill="1" applyBorder="1" applyAlignment="1">
      <alignment horizontal="center" vertical="center"/>
    </xf>
    <xf numFmtId="38" fontId="23" fillId="27" borderId="48" xfId="0" applyFont="1" applyFill="1" applyBorder="1" applyAlignment="1">
      <alignment horizontal="center" vertical="center"/>
    </xf>
    <xf numFmtId="38" fontId="40" fillId="27" borderId="48" xfId="0" applyFont="1" applyFill="1" applyBorder="1" applyAlignment="1">
      <alignment horizontal="center" wrapText="1"/>
    </xf>
    <xf numFmtId="166" fontId="23" fillId="31" borderId="47" xfId="0" applyNumberFormat="1" applyFont="1" applyFill="1" applyBorder="1" applyAlignment="1">
      <alignment horizontal="right" vertical="center"/>
    </xf>
    <xf numFmtId="0" fontId="78" fillId="0" borderId="0" xfId="0" applyNumberFormat="1" applyFont="1"/>
    <xf numFmtId="0" fontId="80" fillId="0" borderId="0" xfId="0" applyNumberFormat="1" applyFont="1" applyProtection="1">
      <protection locked="0"/>
    </xf>
    <xf numFmtId="6" fontId="80" fillId="0" borderId="0" xfId="0" applyNumberFormat="1" applyFont="1" applyProtection="1">
      <protection locked="0"/>
    </xf>
    <xf numFmtId="6" fontId="80" fillId="24" borderId="0" xfId="0" applyNumberFormat="1" applyFont="1" applyFill="1" applyProtection="1">
      <protection locked="0"/>
    </xf>
    <xf numFmtId="0" fontId="78" fillId="0" borderId="0" xfId="0" applyNumberFormat="1" applyFont="1" applyProtection="1">
      <protection locked="0"/>
    </xf>
    <xf numFmtId="6" fontId="78" fillId="0" borderId="0" xfId="0" applyNumberFormat="1" applyFont="1" applyProtection="1">
      <protection locked="0"/>
    </xf>
    <xf numFmtId="6" fontId="78" fillId="0" borderId="0" xfId="0" applyNumberFormat="1" applyFont="1" applyAlignment="1" applyProtection="1">
      <alignment vertical="top" wrapText="1"/>
      <protection locked="0"/>
    </xf>
    <xf numFmtId="6" fontId="78" fillId="0" borderId="0" xfId="0" applyNumberFormat="1" applyFont="1" applyAlignment="1" applyProtection="1">
      <alignment horizontal="left"/>
      <protection locked="0"/>
    </xf>
    <xf numFmtId="6" fontId="78" fillId="0" borderId="0" xfId="0" applyNumberFormat="1" applyFont="1" applyAlignment="1" applyProtection="1">
      <alignment horizontal="center" vertical="center"/>
      <protection locked="0"/>
    </xf>
    <xf numFmtId="6" fontId="78" fillId="0" borderId="0" xfId="0" quotePrefix="1" applyNumberFormat="1" applyFont="1" applyAlignment="1" applyProtection="1">
      <alignment horizontal="center" vertical="center"/>
      <protection locked="0"/>
    </xf>
    <xf numFmtId="6" fontId="78" fillId="24" borderId="0" xfId="0" applyNumberFormat="1" applyFont="1" applyFill="1" applyProtection="1">
      <protection locked="0"/>
    </xf>
    <xf numFmtId="38" fontId="23" fillId="31" borderId="50" xfId="0" applyFont="1" applyFill="1" applyBorder="1" applyAlignment="1">
      <alignment horizontal="center" vertical="center"/>
    </xf>
    <xf numFmtId="166" fontId="23" fillId="31" borderId="28" xfId="0" applyNumberFormat="1" applyFont="1" applyFill="1" applyBorder="1" applyAlignment="1">
      <alignment vertical="center"/>
    </xf>
    <xf numFmtId="166" fontId="23" fillId="31" borderId="26" xfId="0" applyNumberFormat="1" applyFont="1" applyFill="1" applyBorder="1" applyAlignment="1">
      <alignment vertical="center"/>
    </xf>
    <xf numFmtId="167" fontId="23" fillId="31" borderId="50" xfId="0" applyNumberFormat="1" applyFont="1" applyFill="1" applyBorder="1" applyAlignment="1">
      <alignment horizontal="center" vertical="center"/>
    </xf>
    <xf numFmtId="166" fontId="23" fillId="31" borderId="50" xfId="0" applyNumberFormat="1" applyFont="1" applyFill="1" applyBorder="1" applyAlignment="1">
      <alignment horizontal="right" vertical="center"/>
    </xf>
    <xf numFmtId="166" fontId="61" fillId="0" borderId="29" xfId="0" applyNumberFormat="1" applyFont="1" applyBorder="1" applyAlignment="1">
      <alignment horizontal="right" vertical="center"/>
    </xf>
    <xf numFmtId="166" fontId="22" fillId="0" borderId="49" xfId="0" applyNumberFormat="1" applyFont="1" applyBorder="1" applyAlignment="1">
      <alignment horizontal="right" vertical="center"/>
    </xf>
    <xf numFmtId="166" fontId="22" fillId="0" borderId="29" xfId="0" applyNumberFormat="1" applyFont="1" applyBorder="1" applyAlignment="1">
      <alignment horizontal="right" vertical="center"/>
    </xf>
    <xf numFmtId="166" fontId="22" fillId="0" borderId="29" xfId="0" applyNumberFormat="1" applyFont="1" applyBorder="1" applyAlignment="1">
      <alignment horizontal="right"/>
    </xf>
    <xf numFmtId="166" fontId="22" fillId="0" borderId="30" xfId="0" applyNumberFormat="1" applyFont="1" applyBorder="1" applyAlignment="1">
      <alignment horizontal="right" vertical="center"/>
    </xf>
    <xf numFmtId="166" fontId="61" fillId="0" borderId="29" xfId="0" applyNumberFormat="1" applyFont="1" applyBorder="1" applyAlignment="1">
      <alignment vertical="center"/>
    </xf>
    <xf numFmtId="166" fontId="22" fillId="0" borderId="29" xfId="0" applyNumberFormat="1" applyFont="1" applyBorder="1" applyAlignment="1">
      <alignment vertical="center"/>
    </xf>
    <xf numFmtId="0" fontId="81" fillId="0" borderId="0" xfId="0" applyNumberFormat="1" applyFont="1"/>
    <xf numFmtId="0" fontId="82" fillId="0" borderId="0" xfId="0" applyNumberFormat="1" applyFont="1"/>
    <xf numFmtId="0" fontId="80" fillId="0" borderId="0" xfId="0" applyNumberFormat="1" applyFont="1"/>
    <xf numFmtId="6" fontId="80" fillId="24" borderId="0" xfId="0" applyNumberFormat="1" applyFont="1" applyFill="1"/>
    <xf numFmtId="6" fontId="80" fillId="0" borderId="0" xfId="0" applyNumberFormat="1" applyFont="1"/>
    <xf numFmtId="0" fontId="80" fillId="0" borderId="0" xfId="0" applyNumberFormat="1" applyFont="1" applyAlignment="1" applyProtection="1">
      <alignment horizontal="right"/>
      <protection locked="0"/>
    </xf>
    <xf numFmtId="166" fontId="80" fillId="0" borderId="0" xfId="0" applyNumberFormat="1" applyFont="1" applyProtection="1">
      <protection locked="0"/>
    </xf>
    <xf numFmtId="6" fontId="80" fillId="0" borderId="0" xfId="0" applyNumberFormat="1" applyFont="1" applyAlignment="1" applyProtection="1">
      <alignment vertical="center" wrapText="1"/>
      <protection locked="0"/>
    </xf>
    <xf numFmtId="0" fontId="80" fillId="0" borderId="0" xfId="0" applyNumberFormat="1" applyFont="1" applyAlignment="1" applyProtection="1">
      <alignment horizontal="left"/>
      <protection locked="0"/>
    </xf>
    <xf numFmtId="0" fontId="80" fillId="0" borderId="0" xfId="0" applyNumberFormat="1" applyFont="1" applyAlignment="1" applyProtection="1">
      <alignment vertical="center" wrapText="1"/>
      <protection locked="0"/>
    </xf>
    <xf numFmtId="6" fontId="83" fillId="0" borderId="0" xfId="0" applyNumberFormat="1" applyFont="1"/>
    <xf numFmtId="6" fontId="48" fillId="26" borderId="0" xfId="0" applyNumberFormat="1" applyFont="1" applyFill="1" applyAlignment="1">
      <alignment vertical="center"/>
    </xf>
    <xf numFmtId="38" fontId="48" fillId="26" borderId="0" xfId="0" applyFont="1" applyFill="1" applyAlignment="1" applyProtection="1">
      <alignment vertical="center"/>
      <protection locked="0"/>
    </xf>
    <xf numFmtId="6" fontId="48" fillId="26" borderId="0" xfId="0" applyNumberFormat="1" applyFont="1" applyFill="1" applyAlignment="1" applyProtection="1">
      <alignment vertical="center"/>
      <protection locked="0"/>
    </xf>
    <xf numFmtId="164" fontId="48" fillId="26" borderId="0" xfId="0" applyNumberFormat="1" applyFont="1" applyFill="1" applyAlignment="1" applyProtection="1">
      <alignment vertical="center"/>
      <protection locked="0"/>
    </xf>
    <xf numFmtId="6" fontId="48" fillId="0" borderId="0" xfId="0" applyNumberFormat="1" applyFont="1" applyAlignment="1" applyProtection="1">
      <alignment vertical="center"/>
      <protection locked="0"/>
    </xf>
    <xf numFmtId="6" fontId="74" fillId="32" borderId="13" xfId="0" applyNumberFormat="1" applyFont="1" applyFill="1" applyBorder="1" applyAlignment="1">
      <alignment vertical="center"/>
    </xf>
    <xf numFmtId="38" fontId="75" fillId="32" borderId="13" xfId="0" applyFont="1" applyFill="1" applyBorder="1" applyAlignment="1">
      <alignment horizontal="center" vertical="center"/>
    </xf>
    <xf numFmtId="166" fontId="74" fillId="32" borderId="36" xfId="0" applyNumberFormat="1" applyFont="1" applyFill="1" applyBorder="1" applyAlignment="1">
      <alignment horizontal="right" vertical="center"/>
    </xf>
    <xf numFmtId="166" fontId="74" fillId="32" borderId="21" xfId="0" applyNumberFormat="1" applyFont="1" applyFill="1" applyBorder="1" applyAlignment="1">
      <alignment horizontal="right" vertical="center"/>
    </xf>
    <xf numFmtId="6" fontId="74" fillId="32" borderId="16" xfId="0" applyNumberFormat="1" applyFont="1" applyFill="1" applyBorder="1" applyAlignment="1">
      <alignment vertical="center"/>
    </xf>
    <xf numFmtId="6" fontId="74" fillId="30" borderId="21" xfId="0" applyNumberFormat="1" applyFont="1" applyFill="1" applyBorder="1" applyAlignment="1">
      <alignment vertical="center"/>
    </xf>
    <xf numFmtId="38" fontId="75" fillId="30" borderId="13" xfId="0" applyFont="1" applyFill="1" applyBorder="1" applyAlignment="1">
      <alignment horizontal="center" vertical="center"/>
    </xf>
    <xf numFmtId="166" fontId="74" fillId="30" borderId="36" xfId="0" applyNumberFormat="1" applyFont="1" applyFill="1" applyBorder="1" applyAlignment="1">
      <alignment horizontal="right" vertical="center"/>
    </xf>
    <xf numFmtId="166" fontId="74" fillId="30" borderId="21" xfId="0" applyNumberFormat="1" applyFont="1" applyFill="1" applyBorder="1" applyAlignment="1">
      <alignment horizontal="right" vertical="center"/>
    </xf>
    <xf numFmtId="166" fontId="23" fillId="27" borderId="34" xfId="0" applyNumberFormat="1" applyFont="1" applyFill="1" applyBorder="1" applyAlignment="1">
      <alignment horizontal="right"/>
    </xf>
    <xf numFmtId="6" fontId="22" fillId="32" borderId="24" xfId="0" applyNumberFormat="1" applyFont="1" applyFill="1" applyBorder="1" applyAlignment="1">
      <alignment vertical="center"/>
    </xf>
    <xf numFmtId="6" fontId="22" fillId="32" borderId="15" xfId="0" applyNumberFormat="1" applyFont="1" applyFill="1" applyBorder="1" applyAlignment="1">
      <alignment vertical="center"/>
    </xf>
    <xf numFmtId="166" fontId="23" fillId="32" borderId="15" xfId="0" applyNumberFormat="1" applyFont="1" applyFill="1" applyBorder="1" applyAlignment="1">
      <alignment vertical="center"/>
    </xf>
    <xf numFmtId="166" fontId="23" fillId="32" borderId="11" xfId="0" applyNumberFormat="1" applyFont="1" applyFill="1" applyBorder="1" applyAlignment="1">
      <alignment vertical="center"/>
    </xf>
    <xf numFmtId="166" fontId="22" fillId="32" borderId="15" xfId="0" applyNumberFormat="1" applyFont="1" applyFill="1" applyBorder="1" applyAlignment="1">
      <alignment vertical="center"/>
    </xf>
    <xf numFmtId="6" fontId="23" fillId="32" borderId="0" xfId="0" applyNumberFormat="1" applyFont="1" applyFill="1" applyAlignment="1">
      <alignment vertical="center"/>
    </xf>
    <xf numFmtId="6" fontId="23" fillId="32" borderId="10" xfId="0" applyNumberFormat="1" applyFont="1" applyFill="1" applyBorder="1" applyAlignment="1">
      <alignment vertical="center"/>
    </xf>
    <xf numFmtId="166" fontId="23" fillId="32" borderId="10" xfId="0" applyNumberFormat="1" applyFont="1" applyFill="1" applyBorder="1" applyAlignment="1">
      <alignment vertical="center"/>
    </xf>
    <xf numFmtId="166" fontId="23" fillId="32" borderId="12" xfId="0" applyNumberFormat="1" applyFont="1" applyFill="1" applyBorder="1" applyAlignment="1">
      <alignment vertical="center"/>
    </xf>
    <xf numFmtId="166" fontId="22" fillId="32" borderId="10" xfId="0" applyNumberFormat="1" applyFont="1" applyFill="1" applyBorder="1" applyAlignment="1">
      <alignment vertical="center"/>
    </xf>
    <xf numFmtId="6" fontId="22" fillId="32" borderId="0" xfId="0" applyNumberFormat="1" applyFont="1" applyFill="1" applyAlignment="1">
      <alignment vertical="center"/>
    </xf>
    <xf numFmtId="6" fontId="22" fillId="32" borderId="10" xfId="0" applyNumberFormat="1" applyFont="1" applyFill="1" applyBorder="1" applyAlignment="1">
      <alignment vertical="center"/>
    </xf>
    <xf numFmtId="6" fontId="22" fillId="32" borderId="16" xfId="0" applyNumberFormat="1" applyFont="1" applyFill="1" applyBorder="1" applyAlignment="1">
      <alignment vertical="center"/>
    </xf>
    <xf numFmtId="166" fontId="22" fillId="32" borderId="30" xfId="0" applyNumberFormat="1" applyFont="1" applyFill="1" applyBorder="1" applyAlignment="1">
      <alignment vertical="center"/>
    </xf>
    <xf numFmtId="166" fontId="22" fillId="32" borderId="48" xfId="0" applyNumberFormat="1" applyFont="1" applyFill="1" applyBorder="1" applyAlignment="1">
      <alignment vertical="center"/>
    </xf>
    <xf numFmtId="6" fontId="74" fillId="32" borderId="14" xfId="0" applyNumberFormat="1" applyFont="1" applyFill="1" applyBorder="1" applyAlignment="1">
      <alignment vertical="center"/>
    </xf>
    <xf numFmtId="167" fontId="75" fillId="32" borderId="13" xfId="0" applyNumberFormat="1" applyFont="1" applyFill="1" applyBorder="1" applyAlignment="1" applyProtection="1">
      <alignment horizontal="center" vertical="center"/>
      <protection locked="0"/>
    </xf>
    <xf numFmtId="166" fontId="74" fillId="32" borderId="36" xfId="0" applyNumberFormat="1" applyFont="1" applyFill="1" applyBorder="1" applyAlignment="1" applyProtection="1">
      <alignment horizontal="right" vertical="center"/>
      <protection locked="0"/>
    </xf>
    <xf numFmtId="166" fontId="74" fillId="32" borderId="13" xfId="0" applyNumberFormat="1" applyFont="1" applyFill="1" applyBorder="1" applyAlignment="1" applyProtection="1">
      <alignment horizontal="right" vertical="center"/>
      <protection locked="0"/>
    </xf>
    <xf numFmtId="167" fontId="75" fillId="32" borderId="13" xfId="0" applyNumberFormat="1" applyFont="1" applyFill="1" applyBorder="1" applyAlignment="1">
      <alignment horizontal="center" vertical="center"/>
    </xf>
    <xf numFmtId="6" fontId="74" fillId="30" borderId="13" xfId="0" applyNumberFormat="1" applyFont="1" applyFill="1" applyBorder="1" applyAlignment="1">
      <alignment vertical="center"/>
    </xf>
    <xf numFmtId="167" fontId="75" fillId="30" borderId="13" xfId="0" applyNumberFormat="1" applyFont="1" applyFill="1" applyBorder="1" applyAlignment="1">
      <alignment horizontal="center" vertical="center"/>
    </xf>
    <xf numFmtId="166" fontId="74" fillId="30" borderId="13" xfId="0" applyNumberFormat="1" applyFont="1" applyFill="1" applyBorder="1" applyAlignment="1">
      <alignment horizontal="right" vertical="center"/>
    </xf>
    <xf numFmtId="6" fontId="22" fillId="32" borderId="12" xfId="0" applyNumberFormat="1" applyFont="1" applyFill="1" applyBorder="1" applyAlignment="1">
      <alignment vertical="center"/>
    </xf>
    <xf numFmtId="166" fontId="23" fillId="32" borderId="48" xfId="0" applyNumberFormat="1" applyFont="1" applyFill="1" applyBorder="1" applyAlignment="1">
      <alignment vertical="center"/>
    </xf>
    <xf numFmtId="166" fontId="23" fillId="32" borderId="34" xfId="0" applyNumberFormat="1" applyFont="1" applyFill="1" applyBorder="1" applyAlignment="1">
      <alignment vertical="center"/>
    </xf>
    <xf numFmtId="6" fontId="23" fillId="32" borderId="12" xfId="0" applyNumberFormat="1" applyFont="1" applyFill="1" applyBorder="1" applyAlignment="1">
      <alignment vertical="center"/>
    </xf>
    <xf numFmtId="166" fontId="23" fillId="32" borderId="26" xfId="0" applyNumberFormat="1" applyFont="1" applyFill="1" applyBorder="1" applyAlignment="1">
      <alignment vertical="center"/>
    </xf>
    <xf numFmtId="166" fontId="23" fillId="32" borderId="28" xfId="0" applyNumberFormat="1" applyFont="1" applyFill="1" applyBorder="1" applyAlignment="1">
      <alignment vertical="center"/>
    </xf>
    <xf numFmtId="166" fontId="22" fillId="32" borderId="29" xfId="0" applyNumberFormat="1" applyFont="1" applyFill="1" applyBorder="1" applyAlignment="1">
      <alignment vertical="center"/>
    </xf>
    <xf numFmtId="166" fontId="23" fillId="32" borderId="29" xfId="0" applyNumberFormat="1" applyFont="1" applyFill="1" applyBorder="1" applyAlignment="1">
      <alignment vertical="center"/>
    </xf>
    <xf numFmtId="6" fontId="74" fillId="32" borderId="17" xfId="0" applyNumberFormat="1" applyFont="1" applyFill="1" applyBorder="1" applyAlignment="1">
      <alignment vertical="center"/>
    </xf>
    <xf numFmtId="6" fontId="74" fillId="34" borderId="20" xfId="0" applyNumberFormat="1" applyFont="1" applyFill="1" applyBorder="1" applyAlignment="1">
      <alignment vertical="center"/>
    </xf>
    <xf numFmtId="6" fontId="39" fillId="0" borderId="0" xfId="0" applyNumberFormat="1" applyFont="1" applyAlignment="1" applyProtection="1">
      <alignment vertical="top"/>
      <protection locked="0"/>
    </xf>
    <xf numFmtId="166" fontId="23" fillId="31" borderId="13" xfId="0" applyNumberFormat="1" applyFont="1" applyFill="1" applyBorder="1" applyAlignment="1">
      <alignment horizontal="left" vertical="center"/>
    </xf>
    <xf numFmtId="6" fontId="23" fillId="26" borderId="13" xfId="0" applyNumberFormat="1" applyFont="1" applyFill="1" applyBorder="1" applyAlignment="1">
      <alignment vertical="center"/>
    </xf>
    <xf numFmtId="166" fontId="23" fillId="31" borderId="14" xfId="0" applyNumberFormat="1" applyFont="1" applyFill="1" applyBorder="1" applyAlignment="1">
      <alignment horizontal="left" vertical="center"/>
    </xf>
    <xf numFmtId="6" fontId="26" fillId="0" borderId="12" xfId="0" applyNumberFormat="1" applyFont="1" applyBorder="1" applyAlignment="1">
      <alignment vertical="center"/>
    </xf>
    <xf numFmtId="6" fontId="80" fillId="0" borderId="0" xfId="0" applyNumberFormat="1" applyFont="1" applyAlignment="1" applyProtection="1">
      <alignment horizontal="left"/>
      <protection locked="0"/>
    </xf>
    <xf numFmtId="6" fontId="22" fillId="28" borderId="13" xfId="0" applyNumberFormat="1" applyFont="1" applyFill="1" applyBorder="1" applyAlignment="1">
      <alignment vertical="center"/>
    </xf>
    <xf numFmtId="38" fontId="23" fillId="28" borderId="13" xfId="0" applyFont="1" applyFill="1" applyBorder="1" applyAlignment="1">
      <alignment horizontal="center" vertical="center"/>
    </xf>
    <xf numFmtId="166" fontId="22" fillId="28" borderId="36" xfId="0" applyNumberFormat="1" applyFont="1" applyFill="1" applyBorder="1" applyAlignment="1">
      <alignment horizontal="right" vertical="center"/>
    </xf>
    <xf numFmtId="166" fontId="22" fillId="28" borderId="21" xfId="0" applyNumberFormat="1" applyFont="1" applyFill="1" applyBorder="1" applyAlignment="1">
      <alignment horizontal="right" vertical="center"/>
    </xf>
    <xf numFmtId="6" fontId="22" fillId="28" borderId="12" xfId="0" applyNumberFormat="1" applyFont="1" applyFill="1" applyBorder="1" applyAlignment="1">
      <alignment vertical="center"/>
    </xf>
    <xf numFmtId="167" fontId="23" fillId="28" borderId="13" xfId="0" applyNumberFormat="1" applyFont="1" applyFill="1" applyBorder="1" applyAlignment="1">
      <alignment horizontal="center" vertical="center"/>
    </xf>
    <xf numFmtId="166" fontId="22" fillId="28" borderId="13" xfId="0" applyNumberFormat="1" applyFont="1" applyFill="1" applyBorder="1" applyAlignment="1">
      <alignment horizontal="right" vertical="center"/>
    </xf>
    <xf numFmtId="6" fontId="22" fillId="28" borderId="14" xfId="0" applyNumberFormat="1" applyFont="1" applyFill="1" applyBorder="1" applyAlignment="1">
      <alignment vertical="center"/>
    </xf>
    <xf numFmtId="6" fontId="22" fillId="28" borderId="10" xfId="0" applyNumberFormat="1" applyFont="1" applyFill="1" applyBorder="1" applyAlignment="1">
      <alignment vertical="center"/>
    </xf>
    <xf numFmtId="6" fontId="22" fillId="28" borderId="20" xfId="0" applyNumberFormat="1" applyFont="1" applyFill="1" applyBorder="1" applyAlignment="1">
      <alignment vertical="center"/>
    </xf>
    <xf numFmtId="6" fontId="55" fillId="26" borderId="0" xfId="0" applyNumberFormat="1" applyFont="1" applyFill="1" applyAlignment="1">
      <alignment horizontal="left" vertical="top"/>
    </xf>
    <xf numFmtId="6" fontId="41" fillId="26" borderId="0" xfId="0" applyNumberFormat="1" applyFont="1" applyFill="1" applyAlignment="1">
      <alignment horizontal="left" vertical="top"/>
    </xf>
    <xf numFmtId="6" fontId="39" fillId="0" borderId="0" xfId="0" applyNumberFormat="1" applyFont="1" applyAlignment="1">
      <alignment vertical="top"/>
    </xf>
    <xf numFmtId="6" fontId="74" fillId="32" borderId="40" xfId="0" applyNumberFormat="1" applyFont="1" applyFill="1" applyBorder="1" applyAlignment="1">
      <alignment vertical="center"/>
    </xf>
    <xf numFmtId="6" fontId="74" fillId="32" borderId="45" xfId="0" applyNumberFormat="1" applyFont="1" applyFill="1" applyBorder="1" applyAlignment="1">
      <alignment vertical="center"/>
    </xf>
    <xf numFmtId="6" fontId="23" fillId="25" borderId="34" xfId="0" applyNumberFormat="1" applyFont="1" applyFill="1" applyBorder="1" applyAlignment="1">
      <alignment vertical="center"/>
    </xf>
    <xf numFmtId="6" fontId="22" fillId="25" borderId="30" xfId="0" applyNumberFormat="1" applyFont="1" applyFill="1" applyBorder="1" applyAlignment="1">
      <alignment vertical="center"/>
    </xf>
    <xf numFmtId="6" fontId="26" fillId="0" borderId="28" xfId="0" applyNumberFormat="1" applyFont="1" applyBorder="1" applyAlignment="1">
      <alignment vertical="center"/>
    </xf>
    <xf numFmtId="6" fontId="61" fillId="0" borderId="29" xfId="0" applyNumberFormat="1" applyFont="1" applyBorder="1" applyAlignment="1">
      <alignment vertical="center"/>
    </xf>
    <xf numFmtId="6" fontId="23" fillId="0" borderId="28" xfId="0" applyNumberFormat="1" applyFont="1" applyBorder="1" applyAlignment="1">
      <alignment vertical="center"/>
    </xf>
    <xf numFmtId="6" fontId="22" fillId="0" borderId="29" xfId="0" applyNumberFormat="1" applyFont="1" applyBorder="1" applyAlignment="1">
      <alignment vertical="center"/>
    </xf>
    <xf numFmtId="6" fontId="74" fillId="32" borderId="36" xfId="0" applyNumberFormat="1" applyFont="1" applyFill="1" applyBorder="1" applyAlignment="1">
      <alignment horizontal="right" vertical="center"/>
    </xf>
    <xf numFmtId="6" fontId="23" fillId="25" borderId="34" xfId="0" applyNumberFormat="1" applyFont="1" applyFill="1" applyBorder="1" applyAlignment="1">
      <alignment horizontal="right" vertical="center"/>
    </xf>
    <xf numFmtId="6" fontId="22" fillId="27" borderId="30" xfId="0" applyNumberFormat="1" applyFont="1" applyFill="1" applyBorder="1" applyAlignment="1">
      <alignment horizontal="right" vertical="center"/>
    </xf>
    <xf numFmtId="6" fontId="26" fillId="0" borderId="28" xfId="0" applyNumberFormat="1" applyFont="1" applyBorder="1" applyAlignment="1">
      <alignment horizontal="right" vertical="center"/>
    </xf>
    <xf numFmtId="6" fontId="61" fillId="0" borderId="29" xfId="0" applyNumberFormat="1" applyFont="1" applyBorder="1" applyAlignment="1">
      <alignment horizontal="right" vertical="center"/>
    </xf>
    <xf numFmtId="6" fontId="23" fillId="25" borderId="28" xfId="0" applyNumberFormat="1" applyFont="1" applyFill="1" applyBorder="1" applyAlignment="1">
      <alignment horizontal="right" vertical="center"/>
    </xf>
    <xf numFmtId="6" fontId="22" fillId="27" borderId="29" xfId="0" applyNumberFormat="1" applyFont="1" applyFill="1" applyBorder="1" applyAlignment="1">
      <alignment horizontal="right" vertical="center"/>
    </xf>
    <xf numFmtId="6" fontId="23" fillId="27" borderId="28" xfId="0" applyNumberFormat="1" applyFont="1" applyFill="1" applyBorder="1" applyAlignment="1">
      <alignment horizontal="right" vertical="center"/>
    </xf>
    <xf numFmtId="6" fontId="23" fillId="0" borderId="28" xfId="0" applyNumberFormat="1" applyFont="1" applyBorder="1" applyAlignment="1">
      <alignment horizontal="right" vertical="center"/>
    </xf>
    <xf numFmtId="6" fontId="22" fillId="0" borderId="29" xfId="0" applyNumberFormat="1" applyFont="1" applyBorder="1" applyAlignment="1">
      <alignment horizontal="right" vertical="center"/>
    </xf>
    <xf numFmtId="6" fontId="23" fillId="0" borderId="47" xfId="0" applyNumberFormat="1" applyFont="1" applyBorder="1" applyAlignment="1">
      <alignment horizontal="right" vertical="center"/>
    </xf>
    <xf numFmtId="6" fontId="22" fillId="0" borderId="49" xfId="0" applyNumberFormat="1" applyFont="1" applyBorder="1" applyAlignment="1">
      <alignment horizontal="right" vertical="center"/>
    </xf>
    <xf numFmtId="6" fontId="74" fillId="30" borderId="36" xfId="0" applyNumberFormat="1" applyFont="1" applyFill="1" applyBorder="1" applyAlignment="1">
      <alignment horizontal="right" vertical="center"/>
    </xf>
    <xf numFmtId="6" fontId="74" fillId="30" borderId="21" xfId="0" applyNumberFormat="1" applyFont="1" applyFill="1" applyBorder="1" applyAlignment="1">
      <alignment horizontal="right" vertical="center"/>
    </xf>
    <xf numFmtId="6" fontId="23" fillId="0" borderId="34" xfId="0" applyNumberFormat="1" applyFont="1" applyBorder="1" applyAlignment="1">
      <alignment horizontal="right" vertical="center"/>
    </xf>
    <xf numFmtId="6" fontId="22" fillId="0" borderId="30" xfId="0" applyNumberFormat="1" applyFont="1" applyBorder="1" applyAlignment="1">
      <alignment horizontal="right" vertical="center"/>
    </xf>
    <xf numFmtId="6" fontId="22" fillId="28" borderId="36" xfId="0" applyNumberFormat="1" applyFont="1" applyFill="1" applyBorder="1" applyAlignment="1">
      <alignment horizontal="right" vertical="center"/>
    </xf>
    <xf numFmtId="6" fontId="22" fillId="28" borderId="21" xfId="0" applyNumberFormat="1" applyFont="1" applyFill="1" applyBorder="1" applyAlignment="1">
      <alignment horizontal="right" vertical="center"/>
    </xf>
    <xf numFmtId="6" fontId="23" fillId="0" borderId="49" xfId="0" applyNumberFormat="1" applyFont="1" applyBorder="1" applyAlignment="1">
      <alignment horizontal="right" vertical="center"/>
    </xf>
    <xf numFmtId="6" fontId="45" fillId="0" borderId="36" xfId="0" applyNumberFormat="1" applyFont="1" applyBorder="1" applyAlignment="1">
      <alignment horizontal="right" vertical="center"/>
    </xf>
    <xf numFmtId="6" fontId="45" fillId="0" borderId="21" xfId="0" applyNumberFormat="1" applyFont="1" applyBorder="1" applyAlignment="1">
      <alignment horizontal="right" vertical="center"/>
    </xf>
    <xf numFmtId="38" fontId="65" fillId="0" borderId="21" xfId="0" applyFont="1" applyBorder="1" applyAlignment="1">
      <alignment horizontal="center" vertical="center"/>
    </xf>
    <xf numFmtId="167" fontId="65" fillId="0" borderId="21" xfId="0" applyNumberFormat="1" applyFont="1" applyBorder="1" applyAlignment="1">
      <alignment horizontal="center" vertical="center"/>
    </xf>
    <xf numFmtId="6" fontId="45" fillId="0" borderId="13" xfId="0" applyNumberFormat="1" applyFont="1" applyBorder="1" applyAlignment="1">
      <alignment horizontal="right" vertical="center"/>
    </xf>
    <xf numFmtId="6" fontId="85" fillId="0" borderId="0" xfId="0" applyNumberFormat="1" applyFont="1" applyAlignment="1" applyProtection="1">
      <alignment vertical="center"/>
      <protection locked="0"/>
    </xf>
    <xf numFmtId="38" fontId="0" fillId="0" borderId="0" xfId="0" applyAlignment="1">
      <alignment vertical="center"/>
    </xf>
    <xf numFmtId="6" fontId="43" fillId="0" borderId="0" xfId="0" applyNumberFormat="1" applyFont="1" applyAlignment="1" applyProtection="1">
      <alignment vertical="center"/>
      <protection locked="0"/>
    </xf>
    <xf numFmtId="6" fontId="43" fillId="0" borderId="0" xfId="0" applyNumberFormat="1" applyFont="1" applyAlignment="1" applyProtection="1">
      <alignment horizontal="left" vertical="center"/>
      <protection locked="0"/>
    </xf>
    <xf numFmtId="38" fontId="48" fillId="0" borderId="0" xfId="0" applyFont="1"/>
    <xf numFmtId="6" fontId="42" fillId="0" borderId="0" xfId="0" applyNumberFormat="1" applyFont="1" applyAlignment="1" applyProtection="1">
      <alignment horizontal="centerContinuous" vertical="center"/>
      <protection locked="0"/>
    </xf>
    <xf numFmtId="6" fontId="43" fillId="0" borderId="0" xfId="0" applyNumberFormat="1" applyFont="1" applyAlignment="1" applyProtection="1">
      <alignment horizontal="centerContinuous" vertical="center"/>
      <protection locked="0"/>
    </xf>
    <xf numFmtId="6" fontId="42" fillId="0" borderId="0" xfId="0" applyNumberFormat="1" applyFont="1" applyAlignment="1" applyProtection="1">
      <alignment horizontal="centerContinuous" vertical="center" wrapText="1"/>
      <protection locked="0"/>
    </xf>
    <xf numFmtId="6" fontId="22" fillId="35" borderId="20" xfId="0" applyNumberFormat="1" applyFont="1" applyFill="1" applyBorder="1" applyAlignment="1">
      <alignment horizontal="center" vertical="center" textRotation="90" wrapText="1"/>
    </xf>
    <xf numFmtId="6" fontId="74" fillId="35" borderId="13" xfId="0" applyNumberFormat="1" applyFont="1" applyFill="1" applyBorder="1" applyAlignment="1">
      <alignment vertical="center"/>
    </xf>
    <xf numFmtId="6" fontId="74" fillId="35" borderId="17" xfId="0" applyNumberFormat="1" applyFont="1" applyFill="1" applyBorder="1" applyAlignment="1">
      <alignment vertical="center"/>
    </xf>
    <xf numFmtId="6" fontId="74" fillId="35" borderId="17" xfId="0" applyNumberFormat="1" applyFont="1" applyFill="1" applyBorder="1" applyAlignment="1">
      <alignment horizontal="right" vertical="center"/>
    </xf>
    <xf numFmtId="6" fontId="74" fillId="35" borderId="13" xfId="0" applyNumberFormat="1" applyFont="1" applyFill="1" applyBorder="1" applyAlignment="1">
      <alignment horizontal="right" vertical="center"/>
    </xf>
    <xf numFmtId="6" fontId="74" fillId="35" borderId="20" xfId="0" applyNumberFormat="1" applyFont="1" applyFill="1" applyBorder="1" applyAlignment="1">
      <alignment vertical="center"/>
    </xf>
    <xf numFmtId="6" fontId="74" fillId="35" borderId="36" xfId="0" applyNumberFormat="1" applyFont="1" applyFill="1" applyBorder="1" applyAlignment="1">
      <alignment horizontal="right" vertical="center"/>
    </xf>
    <xf numFmtId="6" fontId="74" fillId="35" borderId="21" xfId="0" applyNumberFormat="1" applyFont="1" applyFill="1" applyBorder="1" applyAlignment="1">
      <alignment horizontal="right" vertical="center"/>
    </xf>
    <xf numFmtId="6" fontId="22" fillId="35" borderId="20" xfId="0" applyNumberFormat="1" applyFont="1" applyFill="1" applyBorder="1" applyAlignment="1">
      <alignment horizontal="left" vertical="center" wrapText="1"/>
    </xf>
    <xf numFmtId="167" fontId="75" fillId="35" borderId="14" xfId="0" applyNumberFormat="1" applyFont="1" applyFill="1" applyBorder="1" applyAlignment="1">
      <alignment horizontal="center" vertical="center"/>
    </xf>
    <xf numFmtId="166" fontId="74" fillId="35" borderId="35" xfId="0" applyNumberFormat="1" applyFont="1" applyFill="1" applyBorder="1" applyAlignment="1">
      <alignment horizontal="right" vertical="center"/>
    </xf>
    <xf numFmtId="166" fontId="74" fillId="35" borderId="14" xfId="0" applyNumberFormat="1" applyFont="1" applyFill="1" applyBorder="1" applyAlignment="1">
      <alignment horizontal="right" vertical="center"/>
    </xf>
    <xf numFmtId="166" fontId="74" fillId="35" borderId="16" xfId="0" applyNumberFormat="1" applyFont="1" applyFill="1" applyBorder="1" applyAlignment="1">
      <alignment horizontal="right" vertical="center"/>
    </xf>
    <xf numFmtId="6" fontId="22" fillId="35" borderId="13" xfId="0" applyNumberFormat="1" applyFont="1" applyFill="1" applyBorder="1" applyAlignment="1">
      <alignment vertical="center"/>
    </xf>
    <xf numFmtId="167" fontId="23" fillId="35" borderId="13" xfId="0" applyNumberFormat="1" applyFont="1" applyFill="1" applyBorder="1" applyAlignment="1">
      <alignment horizontal="center" vertical="center"/>
    </xf>
    <xf numFmtId="166" fontId="22" fillId="35" borderId="36" xfId="0" applyNumberFormat="1" applyFont="1" applyFill="1" applyBorder="1" applyAlignment="1">
      <alignment horizontal="right" vertical="center"/>
    </xf>
    <xf numFmtId="166" fontId="22" fillId="35" borderId="13" xfId="0" applyNumberFormat="1" applyFont="1" applyFill="1" applyBorder="1" applyAlignment="1">
      <alignment horizontal="right" vertical="center"/>
    </xf>
    <xf numFmtId="166" fontId="22" fillId="35" borderId="21" xfId="0" applyNumberFormat="1" applyFont="1" applyFill="1" applyBorder="1" applyAlignment="1">
      <alignment horizontal="right" vertical="center"/>
    </xf>
    <xf numFmtId="6" fontId="74" fillId="35" borderId="20" xfId="0" applyNumberFormat="1" applyFont="1" applyFill="1" applyBorder="1" applyAlignment="1">
      <alignment horizontal="center" vertical="center" wrapText="1"/>
    </xf>
    <xf numFmtId="38" fontId="75" fillId="35" borderId="14" xfId="0" applyFont="1" applyFill="1" applyBorder="1" applyAlignment="1">
      <alignment horizontal="center" vertical="center"/>
    </xf>
    <xf numFmtId="38" fontId="75" fillId="35" borderId="13" xfId="0" applyFont="1" applyFill="1" applyBorder="1" applyAlignment="1">
      <alignment horizontal="center" vertical="center"/>
    </xf>
    <xf numFmtId="166" fontId="74" fillId="35" borderId="36" xfId="0" applyNumberFormat="1" applyFont="1" applyFill="1" applyBorder="1" applyAlignment="1">
      <alignment horizontal="right" vertical="center"/>
    </xf>
    <xf numFmtId="166" fontId="74" fillId="35" borderId="21" xfId="0" applyNumberFormat="1" applyFont="1" applyFill="1" applyBorder="1" applyAlignment="1">
      <alignment horizontal="right" vertical="center"/>
    </xf>
    <xf numFmtId="6" fontId="23" fillId="0" borderId="12" xfId="0" applyNumberFormat="1" applyFont="1" applyBorder="1" applyProtection="1">
      <protection locked="0"/>
    </xf>
    <xf numFmtId="0" fontId="78" fillId="0" borderId="0" xfId="0" applyNumberFormat="1" applyFont="1" applyAlignment="1" applyProtection="1">
      <alignment vertical="center" wrapText="1"/>
      <protection locked="0"/>
    </xf>
    <xf numFmtId="6" fontId="62" fillId="0" borderId="0" xfId="0" applyNumberFormat="1" applyFont="1"/>
    <xf numFmtId="6" fontId="45" fillId="36" borderId="18" xfId="0" applyNumberFormat="1" applyFont="1" applyFill="1" applyBorder="1" applyAlignment="1">
      <alignment horizontal="centerContinuous" vertical="center"/>
    </xf>
    <xf numFmtId="6" fontId="65" fillId="36" borderId="15" xfId="0" applyNumberFormat="1" applyFont="1" applyFill="1" applyBorder="1" applyAlignment="1">
      <alignment horizontal="centerContinuous" vertical="center"/>
    </xf>
    <xf numFmtId="6" fontId="70" fillId="36" borderId="19" xfId="0" applyNumberFormat="1" applyFont="1" applyFill="1" applyBorder="1" applyAlignment="1">
      <alignment horizontal="center" vertical="top"/>
    </xf>
    <xf numFmtId="6" fontId="45" fillId="36" borderId="16" xfId="0" applyNumberFormat="1" applyFont="1" applyFill="1" applyBorder="1" applyAlignment="1">
      <alignment horizontal="center" vertical="center"/>
    </xf>
    <xf numFmtId="13" fontId="45" fillId="36" borderId="21" xfId="0" quotePrefix="1" applyNumberFormat="1" applyFont="1" applyFill="1" applyBorder="1" applyAlignment="1">
      <alignment horizontal="center" vertical="center"/>
    </xf>
    <xf numFmtId="13" fontId="45" fillId="36" borderId="13" xfId="0" quotePrefix="1" applyNumberFormat="1" applyFont="1" applyFill="1" applyBorder="1" applyAlignment="1">
      <alignment horizontal="center" vertical="center"/>
    </xf>
    <xf numFmtId="13" fontId="45" fillId="36" borderId="13" xfId="0" applyNumberFormat="1" applyFont="1" applyFill="1" applyBorder="1" applyAlignment="1">
      <alignment horizontal="center" vertical="center"/>
    </xf>
    <xf numFmtId="6" fontId="45" fillId="36" borderId="18" xfId="0" applyNumberFormat="1" applyFont="1" applyFill="1" applyBorder="1" applyAlignment="1">
      <alignment horizontal="center" vertical="top"/>
    </xf>
    <xf numFmtId="6" fontId="65" fillId="36" borderId="15" xfId="0" applyNumberFormat="1" applyFont="1" applyFill="1" applyBorder="1" applyAlignment="1">
      <alignment horizontal="center"/>
    </xf>
    <xf numFmtId="6" fontId="65" fillId="36" borderId="24" xfId="0" applyNumberFormat="1" applyFont="1" applyFill="1" applyBorder="1" applyAlignment="1">
      <alignment horizontal="center"/>
    </xf>
    <xf numFmtId="6" fontId="45" fillId="36" borderId="21" xfId="0" applyNumberFormat="1" applyFont="1" applyFill="1" applyBorder="1" applyAlignment="1">
      <alignment horizontal="center" vertical="center"/>
    </xf>
    <xf numFmtId="6" fontId="45" fillId="36" borderId="17" xfId="0" applyNumberFormat="1" applyFont="1" applyFill="1" applyBorder="1" applyAlignment="1">
      <alignment horizontal="center" vertical="center"/>
    </xf>
    <xf numFmtId="6" fontId="65" fillId="36" borderId="12" xfId="0" applyNumberFormat="1" applyFont="1" applyFill="1" applyBorder="1" applyAlignment="1">
      <alignment horizontal="center" vertical="center"/>
    </xf>
    <xf numFmtId="6" fontId="70" fillId="36" borderId="17" xfId="0" applyNumberFormat="1" applyFont="1" applyFill="1" applyBorder="1" applyAlignment="1">
      <alignment horizontal="center" vertical="top"/>
    </xf>
    <xf numFmtId="166" fontId="23" fillId="0" borderId="49" xfId="0" applyNumberFormat="1" applyFont="1" applyBorder="1" applyAlignment="1" applyProtection="1">
      <alignment horizontal="right" vertical="center"/>
      <protection locked="0"/>
    </xf>
    <xf numFmtId="167" fontId="23" fillId="0" borderId="50" xfId="0" applyNumberFormat="1" applyFont="1" applyBorder="1" applyAlignment="1" applyProtection="1">
      <alignment horizontal="center" vertical="center"/>
      <protection locked="0"/>
    </xf>
    <xf numFmtId="166" fontId="23" fillId="0" borderId="50" xfId="0" applyNumberFormat="1" applyFont="1" applyBorder="1" applyAlignment="1" applyProtection="1">
      <alignment horizontal="right" vertical="center"/>
      <protection locked="0"/>
    </xf>
    <xf numFmtId="38" fontId="80" fillId="0" borderId="0" xfId="0" applyFont="1"/>
    <xf numFmtId="38" fontId="87" fillId="0" borderId="0" xfId="0" applyFont="1"/>
    <xf numFmtId="38" fontId="38" fillId="0" borderId="0" xfId="0" applyFont="1"/>
    <xf numFmtId="38" fontId="24" fillId="0" borderId="0" xfId="0" applyFont="1"/>
    <xf numFmtId="38" fontId="87" fillId="0" borderId="0" xfId="0" applyFont="1" applyAlignment="1">
      <alignment horizontal="center"/>
    </xf>
    <xf numFmtId="166" fontId="88" fillId="0" borderId="21" xfId="0" applyNumberFormat="1" applyFont="1" applyBorder="1" applyAlignment="1">
      <alignment horizontal="right"/>
    </xf>
    <xf numFmtId="38" fontId="80" fillId="0" borderId="13" xfId="0" applyFont="1" applyBorder="1"/>
    <xf numFmtId="38" fontId="87" fillId="0" borderId="13" xfId="0" applyFont="1" applyBorder="1"/>
    <xf numFmtId="38" fontId="89" fillId="37" borderId="13" xfId="0" applyFont="1" applyFill="1" applyBorder="1"/>
    <xf numFmtId="38" fontId="89" fillId="37" borderId="13" xfId="0" applyFont="1" applyFill="1" applyBorder="1" applyAlignment="1">
      <alignment horizontal="center"/>
    </xf>
    <xf numFmtId="166" fontId="22" fillId="0" borderId="37" xfId="0" applyNumberFormat="1" applyFont="1" applyBorder="1" applyAlignment="1" applyProtection="1">
      <alignment horizontal="right" vertical="center"/>
      <protection locked="0"/>
    </xf>
    <xf numFmtId="166" fontId="22" fillId="0" borderId="26" xfId="0" applyNumberFormat="1" applyFont="1" applyBorder="1" applyAlignment="1" applyProtection="1">
      <alignment horizontal="right" vertical="center"/>
      <protection locked="0"/>
    </xf>
    <xf numFmtId="166" fontId="91" fillId="0" borderId="21" xfId="0" applyNumberFormat="1" applyFont="1" applyBorder="1" applyAlignment="1">
      <alignment horizontal="right"/>
    </xf>
    <xf numFmtId="6" fontId="61" fillId="0" borderId="10" xfId="0" applyNumberFormat="1" applyFont="1" applyBorder="1" applyAlignment="1">
      <alignment vertical="center"/>
    </xf>
    <xf numFmtId="166" fontId="88" fillId="0" borderId="21" xfId="0" applyNumberFormat="1" applyFont="1" applyBorder="1" applyAlignment="1">
      <alignment horizontal="center"/>
    </xf>
    <xf numFmtId="38" fontId="0" fillId="0" borderId="0" xfId="0" applyAlignment="1">
      <alignment horizontal="center"/>
    </xf>
    <xf numFmtId="166" fontId="91" fillId="0" borderId="13" xfId="0" applyNumberFormat="1" applyFont="1" applyBorder="1" applyAlignment="1">
      <alignment horizontal="center"/>
    </xf>
    <xf numFmtId="166" fontId="89" fillId="38" borderId="21" xfId="0" applyNumberFormat="1" applyFont="1" applyFill="1" applyBorder="1" applyAlignment="1">
      <alignment horizontal="right"/>
    </xf>
    <xf numFmtId="9" fontId="80" fillId="0" borderId="0" xfId="47" applyFont="1"/>
    <xf numFmtId="166" fontId="61" fillId="0" borderId="37" xfId="0" applyNumberFormat="1" applyFont="1" applyBorder="1" applyAlignment="1" applyProtection="1">
      <alignment horizontal="right" vertical="center"/>
      <protection locked="0"/>
    </xf>
    <xf numFmtId="166" fontId="61" fillId="0" borderId="26" xfId="0" applyNumberFormat="1" applyFont="1" applyBorder="1" applyAlignment="1" applyProtection="1">
      <alignment horizontal="right" vertical="center"/>
      <protection locked="0"/>
    </xf>
    <xf numFmtId="167" fontId="61" fillId="0" borderId="26" xfId="0" applyNumberFormat="1" applyFont="1" applyBorder="1" applyAlignment="1" applyProtection="1">
      <alignment horizontal="center" vertical="center"/>
      <protection locked="0"/>
    </xf>
    <xf numFmtId="38" fontId="22" fillId="0" borderId="26" xfId="0" applyFont="1" applyBorder="1" applyAlignment="1" applyProtection="1">
      <alignment horizontal="center"/>
      <protection locked="0"/>
    </xf>
    <xf numFmtId="166" fontId="61" fillId="0" borderId="37" xfId="0" applyNumberFormat="1" applyFont="1" applyBorder="1" applyAlignment="1" applyProtection="1">
      <alignment horizontal="right"/>
      <protection locked="0"/>
    </xf>
    <xf numFmtId="166" fontId="61" fillId="0" borderId="26" xfId="0" applyNumberFormat="1" applyFont="1" applyBorder="1" applyAlignment="1" applyProtection="1">
      <alignment horizontal="right"/>
      <protection locked="0"/>
    </xf>
    <xf numFmtId="166" fontId="61" fillId="0" borderId="29" xfId="0" applyNumberFormat="1" applyFont="1" applyBorder="1" applyAlignment="1">
      <alignment horizontal="right"/>
    </xf>
    <xf numFmtId="6" fontId="61" fillId="0" borderId="10" xfId="0" applyNumberFormat="1" applyFont="1" applyBorder="1" applyAlignment="1">
      <alignment horizontal="left"/>
    </xf>
    <xf numFmtId="6" fontId="61" fillId="0" borderId="12" xfId="0" applyNumberFormat="1" applyFont="1" applyBorder="1" applyAlignment="1">
      <alignment vertical="center"/>
    </xf>
    <xf numFmtId="6" fontId="61" fillId="0" borderId="10" xfId="0" applyNumberFormat="1" applyFont="1" applyBorder="1" applyAlignment="1">
      <alignment horizontal="left" vertical="center"/>
    </xf>
    <xf numFmtId="6" fontId="26" fillId="0" borderId="12" xfId="0" applyNumberFormat="1" applyFont="1" applyBorder="1" applyAlignment="1">
      <alignment vertical="center" wrapText="1"/>
    </xf>
    <xf numFmtId="6" fontId="61" fillId="0" borderId="28" xfId="0" applyNumberFormat="1" applyFont="1" applyBorder="1" applyAlignment="1">
      <alignment horizontal="right" vertical="center"/>
    </xf>
    <xf numFmtId="6" fontId="61" fillId="0" borderId="19" xfId="0" applyNumberFormat="1" applyFont="1" applyBorder="1" applyAlignment="1">
      <alignment vertical="center"/>
    </xf>
    <xf numFmtId="6" fontId="94" fillId="0" borderId="11" xfId="0" applyNumberFormat="1" applyFont="1" applyBorder="1" applyAlignment="1">
      <alignment vertical="center"/>
    </xf>
    <xf numFmtId="38" fontId="95" fillId="0" borderId="48" xfId="0" applyFont="1" applyBorder="1" applyAlignment="1" applyProtection="1">
      <alignment horizontal="center" vertical="center"/>
      <protection locked="0"/>
    </xf>
    <xf numFmtId="6" fontId="96" fillId="0" borderId="12" xfId="0" applyNumberFormat="1" applyFont="1" applyBorder="1" applyAlignment="1">
      <alignment vertical="center"/>
    </xf>
    <xf numFmtId="38" fontId="97" fillId="0" borderId="26" xfId="0" applyFont="1" applyBorder="1" applyAlignment="1" applyProtection="1">
      <alignment horizontal="center" vertical="center"/>
      <protection locked="0"/>
    </xf>
    <xf numFmtId="38" fontId="98" fillId="0" borderId="26" xfId="0" applyFont="1" applyBorder="1" applyAlignment="1" applyProtection="1">
      <alignment horizontal="center" vertical="center"/>
      <protection locked="0"/>
    </xf>
    <xf numFmtId="6" fontId="99" fillId="0" borderId="12" xfId="0" applyNumberFormat="1" applyFont="1" applyBorder="1" applyAlignment="1">
      <alignment vertical="center"/>
    </xf>
    <xf numFmtId="166" fontId="94" fillId="0" borderId="37" xfId="0" applyNumberFormat="1" applyFont="1" applyBorder="1" applyAlignment="1" applyProtection="1">
      <alignment horizontal="right" vertical="center"/>
      <protection locked="0"/>
    </xf>
    <xf numFmtId="166" fontId="94" fillId="0" borderId="26" xfId="0" applyNumberFormat="1" applyFont="1" applyBorder="1" applyAlignment="1" applyProtection="1">
      <alignment horizontal="right" vertical="center"/>
      <protection locked="0"/>
    </xf>
    <xf numFmtId="166" fontId="94" fillId="0" borderId="30" xfId="0" applyNumberFormat="1" applyFont="1" applyBorder="1" applyAlignment="1">
      <alignment horizontal="right" vertical="center"/>
    </xf>
    <xf numFmtId="166" fontId="96" fillId="0" borderId="37" xfId="0" applyNumberFormat="1" applyFont="1" applyBorder="1" applyAlignment="1" applyProtection="1">
      <alignment horizontal="right" vertical="center"/>
      <protection locked="0"/>
    </xf>
    <xf numFmtId="166" fontId="96" fillId="0" borderId="26" xfId="0" applyNumberFormat="1" applyFont="1" applyBorder="1" applyAlignment="1" applyProtection="1">
      <alignment horizontal="right" vertical="center"/>
      <protection locked="0"/>
    </xf>
    <xf numFmtId="166" fontId="96" fillId="0" borderId="29" xfId="0" applyNumberFormat="1" applyFont="1" applyBorder="1" applyAlignment="1">
      <alignment horizontal="right" vertical="center"/>
    </xf>
    <xf numFmtId="166" fontId="99" fillId="0" borderId="37" xfId="0" applyNumberFormat="1" applyFont="1" applyBorder="1" applyAlignment="1" applyProtection="1">
      <alignment horizontal="right" vertical="center"/>
      <protection locked="0"/>
    </xf>
    <xf numFmtId="166" fontId="99" fillId="0" borderId="26" xfId="0" applyNumberFormat="1" applyFont="1" applyBorder="1" applyAlignment="1" applyProtection="1">
      <alignment horizontal="right" vertical="center"/>
      <protection locked="0"/>
    </xf>
    <xf numFmtId="166" fontId="99" fillId="0" borderId="29" xfId="0" applyNumberFormat="1" applyFont="1" applyBorder="1" applyAlignment="1">
      <alignment horizontal="right" vertical="center"/>
    </xf>
    <xf numFmtId="6" fontId="94" fillId="0" borderId="19" xfId="0" applyNumberFormat="1" applyFont="1" applyBorder="1" applyAlignment="1">
      <alignment vertical="center"/>
    </xf>
    <xf numFmtId="6" fontId="94" fillId="0" borderId="28" xfId="0" applyNumberFormat="1" applyFont="1" applyBorder="1" applyAlignment="1">
      <alignment horizontal="right" vertical="center"/>
    </xf>
    <xf numFmtId="6" fontId="94" fillId="0" borderId="34" xfId="0" applyNumberFormat="1" applyFont="1" applyBorder="1" applyAlignment="1">
      <alignment horizontal="right" vertical="center"/>
    </xf>
    <xf numFmtId="6" fontId="94" fillId="0" borderId="30" xfId="0" applyNumberFormat="1" applyFont="1" applyBorder="1" applyAlignment="1">
      <alignment horizontal="right" vertical="center"/>
    </xf>
    <xf numFmtId="6" fontId="96" fillId="0" borderId="19" xfId="0" applyNumberFormat="1" applyFont="1" applyBorder="1" applyAlignment="1">
      <alignment vertical="center"/>
    </xf>
    <xf numFmtId="6" fontId="96" fillId="0" borderId="28" xfId="0" applyNumberFormat="1" applyFont="1" applyBorder="1" applyAlignment="1">
      <alignment horizontal="right" vertical="center"/>
    </xf>
    <xf numFmtId="6" fontId="96" fillId="0" borderId="29" xfId="0" applyNumberFormat="1" applyFont="1" applyBorder="1" applyAlignment="1">
      <alignment horizontal="right" vertical="center"/>
    </xf>
    <xf numFmtId="6" fontId="99" fillId="0" borderId="19" xfId="0" applyNumberFormat="1" applyFont="1" applyBorder="1" applyAlignment="1">
      <alignment vertical="center"/>
    </xf>
    <xf numFmtId="6" fontId="99" fillId="0" borderId="28" xfId="0" applyNumberFormat="1" applyFont="1" applyBorder="1" applyAlignment="1">
      <alignment horizontal="right" vertical="center"/>
    </xf>
    <xf numFmtId="6" fontId="99" fillId="0" borderId="29" xfId="0" applyNumberFormat="1" applyFont="1" applyBorder="1" applyAlignment="1">
      <alignment horizontal="right" vertical="center"/>
    </xf>
    <xf numFmtId="6" fontId="100" fillId="0" borderId="12" xfId="0" applyNumberFormat="1" applyFont="1" applyBorder="1" applyAlignment="1">
      <alignment vertical="center"/>
    </xf>
    <xf numFmtId="38" fontId="101" fillId="0" borderId="26" xfId="0" applyFont="1" applyBorder="1" applyAlignment="1" applyProtection="1">
      <alignment horizontal="center" vertical="center"/>
      <protection locked="0"/>
    </xf>
    <xf numFmtId="166" fontId="100" fillId="0" borderId="37" xfId="0" applyNumberFormat="1" applyFont="1" applyBorder="1" applyAlignment="1" applyProtection="1">
      <alignment horizontal="right" vertical="center"/>
      <protection locked="0"/>
    </xf>
    <xf numFmtId="166" fontId="100" fillId="0" borderId="26" xfId="0" applyNumberFormat="1" applyFont="1" applyBorder="1" applyAlignment="1" applyProtection="1">
      <alignment horizontal="right" vertical="center"/>
      <protection locked="0"/>
    </xf>
    <xf numFmtId="166" fontId="100" fillId="0" borderId="29" xfId="0" applyNumberFormat="1" applyFont="1" applyBorder="1" applyAlignment="1">
      <alignment horizontal="right" vertical="center"/>
    </xf>
    <xf numFmtId="6" fontId="100" fillId="0" borderId="19" xfId="0" applyNumberFormat="1" applyFont="1" applyBorder="1" applyAlignment="1">
      <alignment vertical="center"/>
    </xf>
    <xf numFmtId="6" fontId="100" fillId="0" borderId="28" xfId="0" applyNumberFormat="1" applyFont="1" applyBorder="1" applyAlignment="1">
      <alignment horizontal="right" vertical="center"/>
    </xf>
    <xf numFmtId="6" fontId="100" fillId="0" borderId="29" xfId="0" applyNumberFormat="1" applyFont="1" applyBorder="1" applyAlignment="1">
      <alignment horizontal="right" vertical="center"/>
    </xf>
    <xf numFmtId="167" fontId="100" fillId="0" borderId="26" xfId="0" applyNumberFormat="1" applyFont="1" applyBorder="1" applyAlignment="1" applyProtection="1">
      <alignment horizontal="center" vertical="center"/>
      <protection locked="0"/>
    </xf>
    <xf numFmtId="167" fontId="96" fillId="0" borderId="26" xfId="0" applyNumberFormat="1" applyFont="1" applyBorder="1" applyAlignment="1" applyProtection="1">
      <alignment horizontal="center" vertical="center"/>
      <protection locked="0"/>
    </xf>
    <xf numFmtId="167" fontId="99" fillId="0" borderId="26" xfId="0" applyNumberFormat="1" applyFont="1" applyBorder="1" applyAlignment="1" applyProtection="1">
      <alignment horizontal="center" vertical="center"/>
      <protection locked="0"/>
    </xf>
    <xf numFmtId="167" fontId="94" fillId="0" borderId="48" xfId="0" applyNumberFormat="1" applyFont="1" applyBorder="1" applyAlignment="1" applyProtection="1">
      <alignment horizontal="center" vertical="center"/>
      <protection locked="0"/>
    </xf>
    <xf numFmtId="49" fontId="102" fillId="0" borderId="25" xfId="0" applyNumberFormat="1" applyFont="1" applyBorder="1" applyAlignment="1" applyProtection="1">
      <alignment horizontal="left"/>
      <protection locked="0"/>
    </xf>
    <xf numFmtId="166" fontId="102" fillId="0" borderId="33" xfId="0" applyNumberFormat="1" applyFont="1" applyBorder="1" applyProtection="1">
      <protection locked="0"/>
    </xf>
    <xf numFmtId="166" fontId="102" fillId="29" borderId="41" xfId="0" applyNumberFormat="1" applyFont="1" applyFill="1" applyBorder="1" applyAlignment="1">
      <alignment vertical="center"/>
    </xf>
    <xf numFmtId="49" fontId="103" fillId="0" borderId="25" xfId="0" applyNumberFormat="1" applyFont="1" applyBorder="1" applyAlignment="1" applyProtection="1">
      <alignment horizontal="left"/>
      <protection locked="0"/>
    </xf>
    <xf numFmtId="166" fontId="103" fillId="0" borderId="33" xfId="0" applyNumberFormat="1" applyFont="1" applyBorder="1" applyProtection="1">
      <protection locked="0"/>
    </xf>
    <xf numFmtId="166" fontId="103" fillId="29" borderId="41" xfId="0" applyNumberFormat="1" applyFont="1" applyFill="1" applyBorder="1" applyAlignment="1">
      <alignment vertical="center"/>
    </xf>
    <xf numFmtId="166" fontId="103" fillId="24" borderId="31" xfId="0" applyNumberFormat="1" applyFont="1" applyFill="1" applyBorder="1" applyProtection="1">
      <protection locked="0"/>
    </xf>
    <xf numFmtId="166" fontId="103" fillId="24" borderId="26" xfId="0" applyNumberFormat="1" applyFont="1" applyFill="1" applyBorder="1" applyProtection="1">
      <protection locked="0"/>
    </xf>
    <xf numFmtId="166" fontId="61" fillId="31" borderId="14" xfId="0" applyNumberFormat="1" applyFont="1" applyFill="1" applyBorder="1" applyAlignment="1">
      <alignment horizontal="left" vertical="center"/>
    </xf>
    <xf numFmtId="38" fontId="61" fillId="31" borderId="50" xfId="0" applyFont="1" applyFill="1" applyBorder="1" applyAlignment="1">
      <alignment horizontal="center" vertical="center"/>
    </xf>
    <xf numFmtId="166" fontId="61" fillId="31" borderId="47" xfId="0" applyNumberFormat="1" applyFont="1" applyFill="1" applyBorder="1" applyAlignment="1">
      <alignment horizontal="right" vertical="center"/>
    </xf>
    <xf numFmtId="166" fontId="61" fillId="0" borderId="49" xfId="0" applyNumberFormat="1" applyFont="1" applyBorder="1" applyAlignment="1">
      <alignment horizontal="right" vertical="center"/>
    </xf>
    <xf numFmtId="166" fontId="104" fillId="31" borderId="14" xfId="0" applyNumberFormat="1" applyFont="1" applyFill="1" applyBorder="1" applyAlignment="1">
      <alignment horizontal="left" vertical="center"/>
    </xf>
    <xf numFmtId="38" fontId="104" fillId="31" borderId="50" xfId="0" applyFont="1" applyFill="1" applyBorder="1" applyAlignment="1">
      <alignment horizontal="center" vertical="center"/>
    </xf>
    <xf numFmtId="166" fontId="104" fillId="31" borderId="47" xfId="0" applyNumberFormat="1" applyFont="1" applyFill="1" applyBorder="1" applyAlignment="1">
      <alignment horizontal="right" vertical="center"/>
    </xf>
    <xf numFmtId="166" fontId="104" fillId="0" borderId="49" xfId="0" applyNumberFormat="1" applyFont="1" applyBorder="1" applyAlignment="1">
      <alignment horizontal="right" vertical="center"/>
    </xf>
    <xf numFmtId="167" fontId="104" fillId="31" borderId="50" xfId="0" applyNumberFormat="1" applyFont="1" applyFill="1" applyBorder="1" applyAlignment="1">
      <alignment horizontal="center" vertical="center"/>
    </xf>
    <xf numFmtId="166" fontId="104" fillId="31" borderId="50" xfId="0" applyNumberFormat="1" applyFont="1" applyFill="1" applyBorder="1" applyAlignment="1">
      <alignment horizontal="right" vertical="center"/>
    </xf>
    <xf numFmtId="6" fontId="61" fillId="0" borderId="47" xfId="0" applyNumberFormat="1" applyFont="1" applyBorder="1" applyAlignment="1">
      <alignment horizontal="right" vertical="center"/>
    </xf>
    <xf numFmtId="6" fontId="61" fillId="0" borderId="49" xfId="0" applyNumberFormat="1" applyFont="1" applyBorder="1" applyAlignment="1">
      <alignment horizontal="right" vertical="center"/>
    </xf>
    <xf numFmtId="6" fontId="104" fillId="0" borderId="14" xfId="0" applyNumberFormat="1" applyFont="1" applyBorder="1" applyAlignment="1">
      <alignment vertical="center"/>
    </xf>
    <xf numFmtId="6" fontId="104" fillId="0" borderId="19" xfId="0" applyNumberFormat="1" applyFont="1" applyBorder="1" applyAlignment="1">
      <alignment vertical="center"/>
    </xf>
    <xf numFmtId="6" fontId="104" fillId="0" borderId="47" xfId="0" applyNumberFormat="1" applyFont="1" applyBorder="1" applyAlignment="1">
      <alignment horizontal="right" vertical="center"/>
    </xf>
    <xf numFmtId="6" fontId="104" fillId="0" borderId="49" xfId="0" applyNumberFormat="1" applyFont="1" applyBorder="1" applyAlignment="1">
      <alignment horizontal="right" vertical="center"/>
    </xf>
    <xf numFmtId="6" fontId="107" fillId="0" borderId="12" xfId="0" applyNumberFormat="1" applyFont="1" applyBorder="1" applyAlignment="1">
      <alignment vertical="center"/>
    </xf>
    <xf numFmtId="38" fontId="108" fillId="0" borderId="26" xfId="0" applyFont="1" applyBorder="1" applyAlignment="1" applyProtection="1">
      <alignment horizontal="center" vertical="center"/>
      <protection locked="0"/>
    </xf>
    <xf numFmtId="166" fontId="107" fillId="0" borderId="37" xfId="0" applyNumberFormat="1" applyFont="1" applyBorder="1" applyAlignment="1" applyProtection="1">
      <alignment horizontal="right" vertical="center"/>
      <protection locked="0"/>
    </xf>
    <xf numFmtId="166" fontId="107" fillId="0" borderId="26" xfId="0" applyNumberFormat="1" applyFont="1" applyBorder="1" applyAlignment="1" applyProtection="1">
      <alignment horizontal="right" vertical="center"/>
      <protection locked="0"/>
    </xf>
    <xf numFmtId="166" fontId="107" fillId="0" borderId="29" xfId="0" applyNumberFormat="1" applyFont="1" applyBorder="1" applyAlignment="1">
      <alignment horizontal="right" vertical="center"/>
    </xf>
    <xf numFmtId="6" fontId="107" fillId="0" borderId="10" xfId="0" applyNumberFormat="1" applyFont="1" applyBorder="1" applyAlignment="1">
      <alignment vertical="center"/>
    </xf>
    <xf numFmtId="167" fontId="107" fillId="0" borderId="26" xfId="0" applyNumberFormat="1" applyFont="1" applyBorder="1" applyAlignment="1" applyProtection="1">
      <alignment horizontal="center" vertical="center"/>
      <protection locked="0"/>
    </xf>
    <xf numFmtId="166" fontId="107" fillId="0" borderId="29" xfId="0" applyNumberFormat="1" applyFont="1" applyBorder="1" applyAlignment="1">
      <alignment vertical="center"/>
    </xf>
    <xf numFmtId="6" fontId="107" fillId="0" borderId="19" xfId="0" applyNumberFormat="1" applyFont="1" applyBorder="1" applyAlignment="1">
      <alignment vertical="center"/>
    </xf>
    <xf numFmtId="6" fontId="107" fillId="0" borderId="28" xfId="0" applyNumberFormat="1" applyFont="1" applyBorder="1" applyAlignment="1">
      <alignment vertical="center"/>
    </xf>
    <xf numFmtId="6" fontId="107" fillId="0" borderId="29" xfId="0" applyNumberFormat="1" applyFont="1" applyBorder="1" applyAlignment="1">
      <alignment vertical="center"/>
    </xf>
    <xf numFmtId="49" fontId="109" fillId="0" borderId="39" xfId="0" applyNumberFormat="1" applyFont="1" applyBorder="1" applyAlignment="1" applyProtection="1">
      <alignment horizontal="left"/>
      <protection locked="0"/>
    </xf>
    <xf numFmtId="49" fontId="109" fillId="24" borderId="37" xfId="0" applyNumberFormat="1" applyFont="1" applyFill="1" applyBorder="1" applyAlignment="1" applyProtection="1">
      <alignment horizontal="left"/>
      <protection locked="0"/>
    </xf>
    <xf numFmtId="166" fontId="109" fillId="24" borderId="25" xfId="0" applyNumberFormat="1" applyFont="1" applyFill="1" applyBorder="1" applyProtection="1">
      <protection locked="0"/>
    </xf>
    <xf numFmtId="166" fontId="109" fillId="24" borderId="26" xfId="0" applyNumberFormat="1" applyFont="1" applyFill="1" applyBorder="1" applyProtection="1">
      <protection locked="0"/>
    </xf>
    <xf numFmtId="167" fontId="61" fillId="31" borderId="50" xfId="0" applyNumberFormat="1" applyFont="1" applyFill="1" applyBorder="1" applyAlignment="1">
      <alignment horizontal="center" vertical="center"/>
    </xf>
    <xf numFmtId="166" fontId="61" fillId="31" borderId="50" xfId="0" applyNumberFormat="1" applyFont="1" applyFill="1" applyBorder="1" applyAlignment="1">
      <alignment horizontal="right" vertical="center"/>
    </xf>
    <xf numFmtId="166" fontId="109" fillId="0" borderId="42" xfId="0" applyNumberFormat="1" applyFont="1" applyBorder="1" applyProtection="1">
      <protection locked="0"/>
    </xf>
    <xf numFmtId="166" fontId="102" fillId="24" borderId="26" xfId="0" applyNumberFormat="1" applyFont="1" applyFill="1" applyBorder="1" applyProtection="1">
      <protection locked="0"/>
    </xf>
    <xf numFmtId="6" fontId="61" fillId="26" borderId="14" xfId="0" applyNumberFormat="1" applyFont="1" applyFill="1" applyBorder="1" applyAlignment="1">
      <alignment vertical="center"/>
    </xf>
    <xf numFmtId="6" fontId="61" fillId="26" borderId="19" xfId="0" applyNumberFormat="1" applyFont="1" applyFill="1" applyBorder="1" applyAlignment="1">
      <alignment vertical="center"/>
    </xf>
    <xf numFmtId="49" fontId="109" fillId="0" borderId="37" xfId="0" applyNumberFormat="1" applyFont="1" applyBorder="1" applyAlignment="1" applyProtection="1">
      <alignment horizontal="left"/>
      <protection locked="0"/>
    </xf>
    <xf numFmtId="49" fontId="102" fillId="24" borderId="26" xfId="0" applyNumberFormat="1" applyFont="1" applyFill="1" applyBorder="1" applyAlignment="1" applyProtection="1">
      <alignment horizontal="left"/>
      <protection locked="0"/>
    </xf>
    <xf numFmtId="166" fontId="102" fillId="24" borderId="28" xfId="0" applyNumberFormat="1" applyFont="1" applyFill="1" applyBorder="1" applyProtection="1">
      <protection locked="0"/>
    </xf>
    <xf numFmtId="49" fontId="102" fillId="0" borderId="26" xfId="0" applyNumberFormat="1" applyFont="1" applyBorder="1" applyAlignment="1" applyProtection="1">
      <alignment horizontal="left"/>
      <protection locked="0"/>
    </xf>
    <xf numFmtId="166" fontId="102" fillId="24" borderId="31" xfId="0" applyNumberFormat="1" applyFont="1" applyFill="1" applyBorder="1" applyProtection="1">
      <protection locked="0"/>
    </xf>
    <xf numFmtId="38" fontId="80" fillId="0" borderId="23" xfId="0" applyFont="1" applyBorder="1" applyAlignment="1">
      <alignment horizontal="center"/>
    </xf>
    <xf numFmtId="6" fontId="110" fillId="0" borderId="12" xfId="0" applyNumberFormat="1" applyFont="1" applyBorder="1" applyAlignment="1">
      <alignment vertical="center" wrapText="1"/>
    </xf>
    <xf numFmtId="38" fontId="111" fillId="0" borderId="26" xfId="0" applyFont="1" applyBorder="1" applyAlignment="1" applyProtection="1">
      <alignment horizontal="center" vertical="center" wrapText="1"/>
      <protection locked="0"/>
    </xf>
    <xf numFmtId="166" fontId="110" fillId="0" borderId="37" xfId="0" applyNumberFormat="1" applyFont="1" applyBorder="1" applyAlignment="1" applyProtection="1">
      <alignment horizontal="right" vertical="center"/>
      <protection locked="0"/>
    </xf>
    <xf numFmtId="166" fontId="110" fillId="0" borderId="26" xfId="0" applyNumberFormat="1" applyFont="1" applyBorder="1" applyAlignment="1" applyProtection="1">
      <alignment horizontal="right" vertical="center"/>
      <protection locked="0"/>
    </xf>
    <xf numFmtId="166" fontId="110" fillId="0" borderId="29" xfId="0" applyNumberFormat="1" applyFont="1" applyBorder="1" applyAlignment="1">
      <alignment horizontal="right" vertical="center"/>
    </xf>
    <xf numFmtId="6" fontId="104" fillId="0" borderId="12" xfId="0" applyNumberFormat="1" applyFont="1" applyBorder="1" applyAlignment="1">
      <alignment vertical="center"/>
    </xf>
    <xf numFmtId="38" fontId="106" fillId="0" borderId="26" xfId="0" applyFont="1" applyBorder="1" applyAlignment="1" applyProtection="1">
      <alignment horizontal="center" vertical="center"/>
      <protection locked="0"/>
    </xf>
    <xf numFmtId="166" fontId="104" fillId="0" borderId="37" xfId="0" applyNumberFormat="1" applyFont="1" applyBorder="1" applyAlignment="1" applyProtection="1">
      <alignment horizontal="right" vertical="center"/>
      <protection locked="0"/>
    </xf>
    <xf numFmtId="166" fontId="104" fillId="0" borderId="26" xfId="0" applyNumberFormat="1" applyFont="1" applyBorder="1" applyAlignment="1" applyProtection="1">
      <alignment horizontal="right" vertical="center"/>
      <protection locked="0"/>
    </xf>
    <xf numFmtId="166" fontId="104" fillId="0" borderId="29" xfId="0" applyNumberFormat="1" applyFont="1" applyBorder="1" applyAlignment="1">
      <alignment horizontal="right" vertical="center"/>
    </xf>
    <xf numFmtId="167" fontId="105" fillId="0" borderId="48" xfId="0" applyNumberFormat="1" applyFont="1" applyBorder="1" applyAlignment="1" applyProtection="1">
      <alignment horizontal="center" vertical="center"/>
      <protection locked="0"/>
    </xf>
    <xf numFmtId="167" fontId="110" fillId="0" borderId="26" xfId="0" applyNumberFormat="1" applyFont="1" applyBorder="1" applyAlignment="1" applyProtection="1">
      <alignment horizontal="center" vertical="center"/>
      <protection locked="0"/>
    </xf>
    <xf numFmtId="166" fontId="104" fillId="0" borderId="30" xfId="0" applyNumberFormat="1" applyFont="1" applyBorder="1" applyAlignment="1">
      <alignment horizontal="right" vertical="center"/>
    </xf>
    <xf numFmtId="6" fontId="105" fillId="0" borderId="19" xfId="0" applyNumberFormat="1" applyFont="1" applyBorder="1" applyAlignment="1">
      <alignment vertical="center"/>
    </xf>
    <xf numFmtId="6" fontId="104" fillId="0" borderId="34" xfId="0" applyNumberFormat="1" applyFont="1" applyBorder="1" applyAlignment="1">
      <alignment horizontal="right" vertical="center"/>
    </xf>
    <xf numFmtId="6" fontId="106" fillId="0" borderId="30" xfId="0" applyNumberFormat="1" applyFont="1" applyBorder="1" applyAlignment="1">
      <alignment horizontal="right" vertical="center"/>
    </xf>
    <xf numFmtId="6" fontId="112" fillId="0" borderId="19" xfId="0" applyNumberFormat="1" applyFont="1" applyBorder="1" applyAlignment="1">
      <alignment vertical="center"/>
    </xf>
    <xf numFmtId="6" fontId="110" fillId="0" borderId="28" xfId="0" applyNumberFormat="1" applyFont="1" applyBorder="1" applyAlignment="1">
      <alignment horizontal="right" vertical="center"/>
    </xf>
    <xf numFmtId="6" fontId="110" fillId="0" borderId="29" xfId="0" applyNumberFormat="1" applyFont="1" applyBorder="1" applyAlignment="1">
      <alignment horizontal="right" vertical="center"/>
    </xf>
    <xf numFmtId="6" fontId="96" fillId="0" borderId="12" xfId="0" applyNumberFormat="1" applyFont="1" applyBorder="1" applyProtection="1">
      <protection locked="0"/>
    </xf>
    <xf numFmtId="38" fontId="96" fillId="0" borderId="26" xfId="0" applyFont="1" applyBorder="1" applyAlignment="1" applyProtection="1">
      <alignment horizontal="center" vertical="center"/>
      <protection locked="0"/>
    </xf>
    <xf numFmtId="6" fontId="94" fillId="0" borderId="10" xfId="0" applyNumberFormat="1" applyFont="1" applyBorder="1"/>
    <xf numFmtId="38" fontId="94" fillId="0" borderId="26" xfId="0" applyFont="1" applyBorder="1" applyAlignment="1" applyProtection="1">
      <alignment horizontal="center"/>
      <protection locked="0"/>
    </xf>
    <xf numFmtId="166" fontId="94" fillId="0" borderId="37" xfId="0" applyNumberFormat="1" applyFont="1" applyBorder="1" applyAlignment="1" applyProtection="1">
      <alignment horizontal="right"/>
      <protection locked="0"/>
    </xf>
    <xf numFmtId="166" fontId="94" fillId="0" borderId="26" xfId="0" applyNumberFormat="1" applyFont="1" applyBorder="1" applyAlignment="1" applyProtection="1">
      <alignment horizontal="right"/>
      <protection locked="0"/>
    </xf>
    <xf numFmtId="166" fontId="94" fillId="0" borderId="29" xfId="0" applyNumberFormat="1" applyFont="1" applyBorder="1" applyAlignment="1">
      <alignment horizontal="right"/>
    </xf>
    <xf numFmtId="6" fontId="94" fillId="0" borderId="10" xfId="0" applyNumberFormat="1" applyFont="1" applyBorder="1" applyAlignment="1">
      <alignment vertical="center"/>
    </xf>
    <xf numFmtId="167" fontId="94" fillId="0" borderId="26" xfId="0" applyNumberFormat="1" applyFont="1" applyBorder="1" applyAlignment="1" applyProtection="1">
      <alignment horizontal="center" vertical="center"/>
      <protection locked="0"/>
    </xf>
    <xf numFmtId="166" fontId="94" fillId="0" borderId="29" xfId="0" applyNumberFormat="1" applyFont="1" applyBorder="1" applyAlignment="1">
      <alignment horizontal="right" vertical="center"/>
    </xf>
    <xf numFmtId="6" fontId="94" fillId="0" borderId="29" xfId="0" applyNumberFormat="1" applyFont="1" applyBorder="1" applyAlignment="1">
      <alignment horizontal="right" vertical="center"/>
    </xf>
    <xf numFmtId="49" fontId="114" fillId="0" borderId="39" xfId="0" applyNumberFormat="1" applyFont="1" applyBorder="1" applyAlignment="1" applyProtection="1">
      <alignment horizontal="left"/>
      <protection locked="0"/>
    </xf>
    <xf numFmtId="166" fontId="114" fillId="0" borderId="48" xfId="0" applyNumberFormat="1" applyFont="1" applyBorder="1" applyProtection="1">
      <protection locked="0"/>
    </xf>
    <xf numFmtId="166" fontId="114" fillId="0" borderId="34" xfId="0" applyNumberFormat="1" applyFont="1" applyBorder="1" applyProtection="1">
      <protection locked="0"/>
    </xf>
    <xf numFmtId="166" fontId="114" fillId="29" borderId="41" xfId="0" applyNumberFormat="1" applyFont="1" applyFill="1" applyBorder="1" applyAlignment="1">
      <alignment vertical="center"/>
    </xf>
    <xf numFmtId="49" fontId="114" fillId="0" borderId="25" xfId="0" applyNumberFormat="1" applyFont="1" applyBorder="1" applyAlignment="1" applyProtection="1">
      <alignment horizontal="left"/>
      <protection locked="0"/>
    </xf>
    <xf numFmtId="166" fontId="114" fillId="0" borderId="33" xfId="0" applyNumberFormat="1" applyFont="1" applyBorder="1" applyProtection="1">
      <protection locked="0"/>
    </xf>
    <xf numFmtId="166" fontId="115" fillId="31" borderId="14" xfId="0" applyNumberFormat="1" applyFont="1" applyFill="1" applyBorder="1" applyAlignment="1">
      <alignment horizontal="left" vertical="center"/>
    </xf>
    <xf numFmtId="38" fontId="115" fillId="31" borderId="50" xfId="0" applyFont="1" applyFill="1" applyBorder="1" applyAlignment="1">
      <alignment horizontal="center" vertical="center"/>
    </xf>
    <xf numFmtId="166" fontId="115" fillId="31" borderId="47" xfId="0" applyNumberFormat="1" applyFont="1" applyFill="1" applyBorder="1" applyAlignment="1">
      <alignment horizontal="right" vertical="center"/>
    </xf>
    <xf numFmtId="6" fontId="115" fillId="0" borderId="14" xfId="0" applyNumberFormat="1" applyFont="1" applyBorder="1" applyAlignment="1">
      <alignment vertical="center"/>
    </xf>
    <xf numFmtId="167" fontId="115" fillId="31" borderId="26" xfId="0" applyNumberFormat="1" applyFont="1" applyFill="1" applyBorder="1" applyAlignment="1">
      <alignment horizontal="center" vertical="center"/>
    </xf>
    <xf numFmtId="166" fontId="115" fillId="31" borderId="28" xfId="0" applyNumberFormat="1" applyFont="1" applyFill="1" applyBorder="1" applyAlignment="1">
      <alignment vertical="center"/>
    </xf>
    <xf numFmtId="6" fontId="115" fillId="26" borderId="14" xfId="0" applyNumberFormat="1" applyFont="1" applyFill="1" applyBorder="1" applyAlignment="1">
      <alignment vertical="center"/>
    </xf>
    <xf numFmtId="49" fontId="109" fillId="0" borderId="25" xfId="0" applyNumberFormat="1" applyFont="1" applyBorder="1" applyAlignment="1" applyProtection="1">
      <alignment horizontal="left"/>
      <protection locked="0"/>
    </xf>
    <xf numFmtId="166" fontId="109" fillId="0" borderId="25" xfId="0" applyNumberFormat="1" applyFont="1" applyBorder="1" applyProtection="1">
      <protection locked="0"/>
    </xf>
    <xf numFmtId="166" fontId="109" fillId="29" borderId="41" xfId="0" applyNumberFormat="1" applyFont="1" applyFill="1" applyBorder="1" applyAlignment="1">
      <alignment vertical="center"/>
    </xf>
    <xf numFmtId="6" fontId="110" fillId="0" borderId="10" xfId="0" applyNumberFormat="1" applyFont="1" applyBorder="1" applyAlignment="1">
      <alignment vertical="center"/>
    </xf>
    <xf numFmtId="167" fontId="112" fillId="0" borderId="26" xfId="0" applyNumberFormat="1" applyFont="1" applyBorder="1" applyAlignment="1" applyProtection="1">
      <alignment horizontal="center" vertical="center"/>
      <protection locked="0"/>
    </xf>
    <xf numFmtId="6" fontId="104" fillId="0" borderId="10" xfId="0" applyNumberFormat="1" applyFont="1" applyBorder="1" applyAlignment="1">
      <alignment vertical="center"/>
    </xf>
    <xf numFmtId="38" fontId="116" fillId="0" borderId="26" xfId="0" applyFont="1" applyBorder="1" applyAlignment="1" applyProtection="1">
      <alignment horizontal="center" vertical="center"/>
      <protection locked="0"/>
    </xf>
    <xf numFmtId="167" fontId="104" fillId="0" borderId="26" xfId="0" applyNumberFormat="1" applyFont="1" applyBorder="1" applyAlignment="1" applyProtection="1">
      <alignment horizontal="center" vertical="center"/>
      <protection locked="0"/>
    </xf>
    <xf numFmtId="6" fontId="116" fillId="0" borderId="19" xfId="0" applyNumberFormat="1" applyFont="1" applyBorder="1" applyAlignment="1">
      <alignment vertical="center"/>
    </xf>
    <xf numFmtId="6" fontId="116" fillId="0" borderId="28" xfId="0" applyNumberFormat="1" applyFont="1" applyBorder="1" applyAlignment="1">
      <alignment horizontal="right" vertical="center"/>
    </xf>
    <xf numFmtId="6" fontId="104" fillId="0" borderId="29" xfId="0" applyNumberFormat="1" applyFont="1" applyBorder="1" applyAlignment="1">
      <alignment horizontal="right" vertical="center"/>
    </xf>
    <xf numFmtId="6" fontId="112" fillId="0" borderId="28" xfId="0" applyNumberFormat="1" applyFont="1" applyBorder="1" applyAlignment="1">
      <alignment horizontal="right" vertical="center"/>
    </xf>
    <xf numFmtId="166" fontId="109" fillId="29" borderId="29" xfId="0" applyNumberFormat="1" applyFont="1" applyFill="1" applyBorder="1" applyAlignment="1">
      <alignment vertical="center"/>
    </xf>
    <xf numFmtId="166" fontId="102" fillId="29" borderId="29" xfId="0" applyNumberFormat="1" applyFont="1" applyFill="1" applyBorder="1" applyAlignment="1">
      <alignment vertical="center"/>
    </xf>
    <xf numFmtId="166" fontId="109" fillId="24" borderId="31" xfId="0" applyNumberFormat="1" applyFont="1" applyFill="1" applyBorder="1" applyProtection="1">
      <protection locked="0"/>
    </xf>
    <xf numFmtId="166" fontId="109" fillId="0" borderId="26" xfId="0" applyNumberFormat="1" applyFont="1" applyBorder="1" applyProtection="1">
      <protection locked="0"/>
    </xf>
    <xf numFmtId="0" fontId="118" fillId="0" borderId="0" xfId="48" applyFont="1"/>
    <xf numFmtId="0" fontId="117" fillId="0" borderId="0" xfId="48"/>
    <xf numFmtId="0" fontId="119" fillId="0" borderId="0" xfId="48" applyFont="1"/>
    <xf numFmtId="0" fontId="117" fillId="0" borderId="23" xfId="48" applyBorder="1"/>
    <xf numFmtId="0" fontId="117" fillId="0" borderId="0" xfId="48" applyAlignment="1">
      <alignment horizontal="center"/>
    </xf>
    <xf numFmtId="168" fontId="0" fillId="0" borderId="0" xfId="49" applyNumberFormat="1" applyFont="1"/>
    <xf numFmtId="168" fontId="0" fillId="0" borderId="0" xfId="49" applyNumberFormat="1" applyFont="1" applyBorder="1"/>
    <xf numFmtId="0" fontId="117" fillId="0" borderId="23" xfId="48" applyBorder="1" applyAlignment="1">
      <alignment horizontal="center"/>
    </xf>
    <xf numFmtId="168" fontId="0" fillId="0" borderId="23" xfId="49" applyNumberFormat="1" applyFont="1" applyBorder="1"/>
    <xf numFmtId="168" fontId="117" fillId="0" borderId="0" xfId="48" applyNumberFormat="1"/>
    <xf numFmtId="0" fontId="117" fillId="0" borderId="22" xfId="48" applyBorder="1"/>
    <xf numFmtId="0" fontId="117" fillId="0" borderId="22" xfId="48" applyBorder="1" applyAlignment="1">
      <alignment horizontal="center"/>
    </xf>
    <xf numFmtId="168" fontId="120" fillId="0" borderId="0" xfId="48" applyNumberFormat="1" applyFont="1"/>
    <xf numFmtId="0" fontId="120" fillId="0" borderId="0" xfId="48" applyFont="1"/>
    <xf numFmtId="0" fontId="117" fillId="0" borderId="24" xfId="48" applyBorder="1"/>
    <xf numFmtId="0" fontId="117" fillId="0" borderId="24" xfId="48" applyBorder="1" applyAlignment="1">
      <alignment horizontal="center"/>
    </xf>
    <xf numFmtId="168" fontId="0" fillId="0" borderId="24" xfId="49" applyNumberFormat="1" applyFont="1" applyBorder="1"/>
    <xf numFmtId="168" fontId="0" fillId="0" borderId="0" xfId="49" applyNumberFormat="1" applyFont="1" applyFill="1" applyBorder="1"/>
    <xf numFmtId="0" fontId="121" fillId="0" borderId="23" xfId="48" applyFont="1" applyBorder="1"/>
    <xf numFmtId="0" fontId="121" fillId="0" borderId="23" xfId="48" applyFont="1" applyBorder="1" applyAlignment="1">
      <alignment horizontal="center"/>
    </xf>
    <xf numFmtId="168" fontId="121" fillId="0" borderId="23" xfId="49" applyNumberFormat="1" applyFont="1" applyFill="1" applyBorder="1"/>
    <xf numFmtId="168" fontId="0" fillId="0" borderId="22" xfId="49" applyNumberFormat="1" applyFont="1" applyBorder="1"/>
    <xf numFmtId="168" fontId="0" fillId="0" borderId="23" xfId="49" applyNumberFormat="1" applyFont="1" applyFill="1" applyBorder="1"/>
    <xf numFmtId="168" fontId="0" fillId="0" borderId="22" xfId="49" applyNumberFormat="1" applyFont="1" applyFill="1" applyBorder="1"/>
    <xf numFmtId="0" fontId="120" fillId="0" borderId="0" xfId="48" applyFont="1" applyAlignment="1">
      <alignment horizontal="center"/>
    </xf>
    <xf numFmtId="168" fontId="120" fillId="0" borderId="0" xfId="49" applyNumberFormat="1" applyFont="1"/>
    <xf numFmtId="6" fontId="45" fillId="0" borderId="20" xfId="0" applyNumberFormat="1" applyFont="1" applyBorder="1" applyAlignment="1">
      <alignment vertical="center"/>
    </xf>
    <xf numFmtId="6" fontId="45" fillId="0" borderId="22" xfId="0" applyNumberFormat="1" applyFont="1" applyBorder="1" applyAlignment="1">
      <alignment vertical="center"/>
    </xf>
    <xf numFmtId="6" fontId="50" fillId="35" borderId="12" xfId="0" applyNumberFormat="1" applyFont="1" applyFill="1" applyBorder="1" applyAlignment="1">
      <alignment horizontal="center" vertical="center" textRotation="90" wrapText="1"/>
    </xf>
    <xf numFmtId="6" fontId="50" fillId="35" borderId="14" xfId="0" applyNumberFormat="1" applyFont="1" applyFill="1" applyBorder="1" applyAlignment="1">
      <alignment horizontal="center" vertical="center" textRotation="90" wrapText="1"/>
    </xf>
    <xf numFmtId="6" fontId="22" fillId="30" borderId="11" xfId="0" applyNumberFormat="1" applyFont="1" applyFill="1" applyBorder="1" applyAlignment="1">
      <alignment horizontal="center" vertical="center" textRotation="90" wrapText="1"/>
    </xf>
    <xf numFmtId="6" fontId="22" fillId="30" borderId="12" xfId="0" applyNumberFormat="1" applyFont="1" applyFill="1" applyBorder="1" applyAlignment="1">
      <alignment horizontal="center" vertical="center" textRotation="90" wrapText="1"/>
    </xf>
    <xf numFmtId="6" fontId="22" fillId="30" borderId="14" xfId="0" applyNumberFormat="1" applyFont="1" applyFill="1" applyBorder="1" applyAlignment="1">
      <alignment horizontal="center" vertical="center" textRotation="90" wrapText="1"/>
    </xf>
    <xf numFmtId="38" fontId="22" fillId="32" borderId="11" xfId="0" applyFont="1" applyFill="1" applyBorder="1" applyAlignment="1">
      <alignment horizontal="center" vertical="center" textRotation="90" wrapText="1"/>
    </xf>
    <xf numFmtId="38" fontId="22" fillId="32" borderId="12" xfId="0" applyFont="1" applyFill="1" applyBorder="1" applyAlignment="1">
      <alignment horizontal="center" vertical="center" textRotation="90" wrapText="1"/>
    </xf>
    <xf numFmtId="38" fontId="22" fillId="32" borderId="14" xfId="0" applyFont="1" applyFill="1" applyBorder="1" applyAlignment="1">
      <alignment horizontal="center" vertical="center" textRotation="90" wrapText="1"/>
    </xf>
    <xf numFmtId="6" fontId="22" fillId="35" borderId="11" xfId="0" applyNumberFormat="1" applyFont="1" applyFill="1" applyBorder="1" applyAlignment="1">
      <alignment horizontal="center" vertical="center" textRotation="90" wrapText="1"/>
    </xf>
    <xf numFmtId="38" fontId="23" fillId="35" borderId="12" xfId="0" applyFont="1" applyFill="1" applyBorder="1" applyAlignment="1">
      <alignment horizontal="center" vertical="center" textRotation="90" wrapText="1"/>
    </xf>
    <xf numFmtId="6" fontId="22" fillId="35" borderId="14" xfId="0" applyNumberFormat="1" applyFont="1" applyFill="1" applyBorder="1" applyAlignment="1">
      <alignment horizontal="center" vertical="center" textRotation="90" wrapText="1"/>
    </xf>
    <xf numFmtId="6" fontId="50" fillId="35" borderId="18" xfId="0" applyNumberFormat="1" applyFont="1" applyFill="1" applyBorder="1" applyAlignment="1">
      <alignment horizontal="center" vertical="center" textRotation="90" wrapText="1"/>
    </xf>
    <xf numFmtId="6" fontId="50" fillId="35" borderId="19" xfId="0" applyNumberFormat="1" applyFont="1" applyFill="1" applyBorder="1" applyAlignment="1">
      <alignment horizontal="center" vertical="center" textRotation="90" wrapText="1"/>
    </xf>
    <xf numFmtId="6" fontId="50" fillId="35" borderId="17" xfId="0" applyNumberFormat="1" applyFont="1" applyFill="1" applyBorder="1" applyAlignment="1">
      <alignment horizontal="center" vertical="center" textRotation="90" wrapText="1"/>
    </xf>
    <xf numFmtId="38" fontId="48" fillId="32" borderId="12" xfId="0" applyFont="1" applyFill="1" applyBorder="1" applyAlignment="1">
      <alignment wrapText="1"/>
    </xf>
    <xf numFmtId="38" fontId="48" fillId="32" borderId="14" xfId="0" applyFont="1" applyFill="1" applyBorder="1" applyAlignment="1">
      <alignment wrapText="1"/>
    </xf>
    <xf numFmtId="6" fontId="22" fillId="35" borderId="12" xfId="0" applyNumberFormat="1" applyFont="1" applyFill="1" applyBorder="1" applyAlignment="1">
      <alignment horizontal="center" vertical="center" textRotation="90" wrapText="1"/>
    </xf>
    <xf numFmtId="6" fontId="77" fillId="0" borderId="0" xfId="0" applyNumberFormat="1" applyFont="1" applyAlignment="1" applyProtection="1">
      <alignment horizontal="center" vertical="center"/>
      <protection locked="0"/>
    </xf>
    <xf numFmtId="6" fontId="42" fillId="0" borderId="0" xfId="0" applyNumberFormat="1" applyFont="1" applyAlignment="1" applyProtection="1">
      <alignment horizontal="center" vertical="center"/>
      <protection locked="0"/>
    </xf>
    <xf numFmtId="6" fontId="42" fillId="0" borderId="23" xfId="0" applyNumberFormat="1" applyFont="1" applyBorder="1" applyAlignment="1">
      <alignment horizontal="center" vertical="top"/>
    </xf>
    <xf numFmtId="6" fontId="45" fillId="36" borderId="22" xfId="0" applyNumberFormat="1" applyFont="1" applyFill="1" applyBorder="1" applyAlignment="1">
      <alignment horizontal="center" vertical="center"/>
    </xf>
    <xf numFmtId="6" fontId="44" fillId="36" borderId="11" xfId="0" applyNumberFormat="1" applyFont="1" applyFill="1" applyBorder="1" applyAlignment="1">
      <alignment horizontal="center" vertical="center" textRotation="255"/>
    </xf>
    <xf numFmtId="6" fontId="44" fillId="36" borderId="12" xfId="0" applyNumberFormat="1" applyFont="1" applyFill="1" applyBorder="1" applyAlignment="1">
      <alignment horizontal="center" vertical="center" textRotation="255"/>
    </xf>
    <xf numFmtId="6" fontId="84" fillId="0" borderId="0" xfId="0" applyNumberFormat="1" applyFont="1" applyAlignment="1" applyProtection="1">
      <alignment horizontal="center" vertical="center"/>
      <protection locked="0"/>
    </xf>
    <xf numFmtId="6" fontId="35" fillId="0" borderId="0" xfId="0" applyNumberFormat="1" applyFont="1" applyAlignment="1" applyProtection="1">
      <alignment horizontal="center" vertical="center"/>
      <protection locked="0"/>
    </xf>
    <xf numFmtId="6" fontId="35" fillId="0" borderId="0" xfId="0" applyNumberFormat="1" applyFont="1" applyAlignment="1" applyProtection="1">
      <alignment horizontal="center" vertical="center" wrapText="1"/>
      <protection locked="0"/>
    </xf>
    <xf numFmtId="49" fontId="38" fillId="28" borderId="18" xfId="0" applyNumberFormat="1" applyFont="1" applyFill="1" applyBorder="1" applyAlignment="1">
      <alignment horizontal="center" vertical="center"/>
    </xf>
    <xf numFmtId="49" fontId="38" fillId="28" borderId="17" xfId="0" applyNumberFormat="1" applyFont="1" applyFill="1" applyBorder="1" applyAlignment="1">
      <alignment horizontal="center" vertical="center"/>
    </xf>
    <xf numFmtId="49" fontId="38" fillId="28" borderId="11" xfId="0" applyNumberFormat="1" applyFont="1" applyFill="1" applyBorder="1" applyAlignment="1">
      <alignment horizontal="center" vertical="center"/>
    </xf>
    <xf numFmtId="49" fontId="38" fillId="28" borderId="14" xfId="0" applyNumberFormat="1" applyFont="1" applyFill="1" applyBorder="1" applyAlignment="1">
      <alignment horizontal="center" vertical="center"/>
    </xf>
    <xf numFmtId="6" fontId="67" fillId="35" borderId="11" xfId="0" applyNumberFormat="1" applyFont="1" applyFill="1" applyBorder="1" applyAlignment="1">
      <alignment horizontal="center" vertical="center" textRotation="90" wrapText="1"/>
    </xf>
    <xf numFmtId="38" fontId="68" fillId="35" borderId="14" xfId="0" applyFont="1" applyFill="1" applyBorder="1" applyAlignment="1">
      <alignment vertical="center" textRotation="90" wrapText="1"/>
    </xf>
    <xf numFmtId="38" fontId="25" fillId="32" borderId="11" xfId="0" applyFont="1" applyFill="1" applyBorder="1" applyAlignment="1">
      <alignment horizontal="center" vertical="center" textRotation="90" wrapText="1"/>
    </xf>
    <xf numFmtId="38" fontId="40" fillId="32" borderId="12" xfId="0" applyFont="1" applyFill="1" applyBorder="1"/>
    <xf numFmtId="38" fontId="40" fillId="32" borderId="14" xfId="0" applyFont="1" applyFill="1" applyBorder="1"/>
    <xf numFmtId="38" fontId="68" fillId="35" borderId="12" xfId="0" applyFont="1" applyFill="1" applyBorder="1" applyAlignment="1">
      <alignment textRotation="90"/>
    </xf>
    <xf numFmtId="38" fontId="68" fillId="35" borderId="14" xfId="0" applyFont="1" applyFill="1" applyBorder="1" applyAlignment="1">
      <alignment textRotation="90"/>
    </xf>
    <xf numFmtId="38" fontId="48" fillId="32" borderId="12" xfId="0" applyFont="1" applyFill="1" applyBorder="1"/>
    <xf numFmtId="38" fontId="48" fillId="32" borderId="14" xfId="0" applyFont="1" applyFill="1" applyBorder="1"/>
    <xf numFmtId="38" fontId="48" fillId="35" borderId="12" xfId="0" applyFont="1" applyFill="1" applyBorder="1"/>
    <xf numFmtId="38" fontId="48" fillId="35" borderId="14" xfId="0" applyFont="1" applyFill="1" applyBorder="1"/>
    <xf numFmtId="6" fontId="22" fillId="33" borderId="11" xfId="0" applyNumberFormat="1" applyFont="1" applyFill="1" applyBorder="1" applyAlignment="1">
      <alignment horizontal="center" vertical="center" textRotation="90" wrapText="1"/>
    </xf>
    <xf numFmtId="38" fontId="48" fillId="33" borderId="12" xfId="0" applyFont="1" applyFill="1" applyBorder="1"/>
    <xf numFmtId="38" fontId="48" fillId="33" borderId="14" xfId="0" applyFont="1" applyFill="1" applyBorder="1"/>
    <xf numFmtId="38" fontId="48" fillId="30" borderId="12" xfId="0" applyFont="1" applyFill="1" applyBorder="1"/>
    <xf numFmtId="38" fontId="48" fillId="30" borderId="14" xfId="0" applyFont="1" applyFill="1" applyBorder="1"/>
    <xf numFmtId="6" fontId="77" fillId="0" borderId="0" xfId="0" applyNumberFormat="1" applyFont="1" applyAlignment="1">
      <alignment horizontal="center" vertical="center"/>
    </xf>
    <xf numFmtId="6" fontId="42" fillId="0" borderId="0" xfId="0" applyNumberFormat="1" applyFont="1" applyAlignment="1">
      <alignment horizontal="center" vertical="center"/>
    </xf>
    <xf numFmtId="6" fontId="86" fillId="0" borderId="0" xfId="0" applyNumberFormat="1" applyFont="1" applyAlignment="1" applyProtection="1">
      <alignment horizontal="center"/>
      <protection locked="0"/>
    </xf>
    <xf numFmtId="6" fontId="42" fillId="0" borderId="0" xfId="0" applyNumberFormat="1" applyFont="1" applyAlignment="1" applyProtection="1">
      <alignment horizontal="center"/>
      <protection locked="0"/>
    </xf>
    <xf numFmtId="6" fontId="42" fillId="0" borderId="0" xfId="0" applyNumberFormat="1" applyFont="1" applyAlignment="1" applyProtection="1">
      <alignment horizontal="center" wrapText="1"/>
      <protection locked="0"/>
    </xf>
    <xf numFmtId="6" fontId="45" fillId="36" borderId="20" xfId="0" applyNumberFormat="1" applyFont="1" applyFill="1" applyBorder="1" applyAlignment="1">
      <alignment horizontal="center" vertical="center"/>
    </xf>
    <xf numFmtId="6" fontId="45" fillId="0" borderId="17" xfId="0" applyNumberFormat="1" applyFont="1" applyBorder="1" applyAlignment="1">
      <alignment vertical="center"/>
    </xf>
    <xf numFmtId="6" fontId="45" fillId="0" borderId="23" xfId="0" applyNumberFormat="1" applyFont="1" applyBorder="1" applyAlignment="1">
      <alignment vertical="center"/>
    </xf>
    <xf numFmtId="38" fontId="25" fillId="32" borderId="12" xfId="0" applyFont="1" applyFill="1" applyBorder="1" applyAlignment="1">
      <alignment horizontal="center" vertical="center" textRotation="90" wrapText="1"/>
    </xf>
    <xf numFmtId="38" fontId="22" fillId="32" borderId="51" xfId="0" applyFont="1" applyFill="1" applyBorder="1" applyAlignment="1">
      <alignment horizontal="center" vertical="center" textRotation="90" wrapText="1"/>
    </xf>
    <xf numFmtId="38" fontId="22" fillId="32" borderId="52" xfId="0" applyFont="1" applyFill="1" applyBorder="1" applyAlignment="1">
      <alignment horizontal="center" vertical="center" textRotation="90" wrapText="1"/>
    </xf>
    <xf numFmtId="38" fontId="22" fillId="32" borderId="53" xfId="0" applyFont="1" applyFill="1" applyBorder="1" applyAlignment="1">
      <alignment horizontal="center" vertical="center" textRotation="90" wrapText="1"/>
    </xf>
    <xf numFmtId="6" fontId="50" fillId="35" borderId="54" xfId="0" applyNumberFormat="1" applyFont="1" applyFill="1" applyBorder="1" applyAlignment="1">
      <alignment horizontal="center" vertical="center" textRotation="90" wrapText="1"/>
    </xf>
    <xf numFmtId="6" fontId="50" fillId="35" borderId="52" xfId="0" applyNumberFormat="1" applyFont="1" applyFill="1" applyBorder="1" applyAlignment="1">
      <alignment horizontal="center" vertical="center" textRotation="90" wrapText="1"/>
    </xf>
    <xf numFmtId="6" fontId="50" fillId="35" borderId="53" xfId="0" applyNumberFormat="1" applyFont="1" applyFill="1" applyBorder="1" applyAlignment="1">
      <alignment horizontal="center" vertical="center" textRotation="90" wrapText="1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 2" xfId="46" xr:uid="{78E254BF-7F76-9042-B3E5-0422954F05F6}"/>
    <cellStyle name="Currency 3" xfId="49" xr:uid="{C5FA5A5D-BF6B-45D7-AA08-6C14BDE20979}"/>
    <cellStyle name="Currency0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rmal 4" xfId="48" xr:uid="{3D52ADC9-3BE5-4B63-897E-073271226094}"/>
    <cellStyle name="Note" xfId="41" builtinId="10" customBuiltin="1"/>
    <cellStyle name="Output" xfId="42" builtinId="21" customBuiltin="1"/>
    <cellStyle name="Percent" xfId="47" builtinId="5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colors>
    <mruColors>
      <color rgb="FF0000FF"/>
      <color rgb="FFFF99FF"/>
      <color rgb="FF008000"/>
      <color rgb="FFFF00FF"/>
      <color rgb="FFFF9900"/>
      <color rgb="FF6666FF"/>
      <color rgb="FFFFFF99"/>
      <color rgb="FFA7D971"/>
      <color rgb="FF7070A0"/>
      <color rgb="FF1C85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fety\%25HSIP\Cycle%208\Cycle8Updates\ICE%20CCA%207_28_15_unlocked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nnaM\Desktop\RT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fety\%25HSIP\Cycle%208\%25Applications\HSIPCycle8ApplicationData_Revi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njoaquincog-my.sharepoint.com/MTP2035/SACTrak%20Output/Copy%20of%20Project%20list%20pivot%20et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TP2035/SACTrak%20Output/Copy%20of%20Project%20list%20pivot%20et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fety\Master%20Files\HSIP\2013-14\2013-14\2012-13\HR3%20Master%20File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njoaquincog-my.sharepoint.com/TMP/TN$DIS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TN$DIS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DESKTOP\LaneMileFind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fety\%25HSIP\FileMaker%20Files%20DO%20NOT%20DELETE\%25DataBaseStructureQA\LoCod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_Collision_Cost"/>
      <sheetName val="Calculation sheet"/>
      <sheetName val="Calculation sheet (2)"/>
      <sheetName val="Calculation sheet (3)"/>
      <sheetName val="Sheet2"/>
      <sheetName val="Intersection_Rate_Groups"/>
    </sheetNames>
    <sheetDataSet>
      <sheetData sheetId="0"/>
      <sheetData sheetId="1">
        <row r="2">
          <cell r="T2" t="str">
            <v>Existing Intersection Control</v>
          </cell>
          <cell r="U2" t="str">
            <v>Attribute #</v>
          </cell>
        </row>
        <row r="3">
          <cell r="T3" t="str">
            <v>Stop Control (Minor Leg), Type F, M or S</v>
          </cell>
          <cell r="U3">
            <v>6</v>
          </cell>
        </row>
        <row r="4">
          <cell r="T4" t="str">
            <v>Stop Control (Minor Leg), Type T, Y or Z</v>
          </cell>
          <cell r="U4">
            <v>5</v>
          </cell>
        </row>
        <row r="5">
          <cell r="A5" t="str">
            <v>Rural</v>
          </cell>
          <cell r="B5" t="str">
            <v>I 02</v>
          </cell>
          <cell r="C5">
            <v>0.23</v>
          </cell>
          <cell r="D5">
            <v>47</v>
          </cell>
          <cell r="E5">
            <v>295</v>
          </cell>
          <cell r="F5">
            <v>33040</v>
          </cell>
          <cell r="G5" t="str">
            <v>Rural</v>
          </cell>
          <cell r="H5" t="str">
            <v>I 31</v>
          </cell>
          <cell r="I5">
            <v>0.22</v>
          </cell>
          <cell r="J5">
            <v>45</v>
          </cell>
          <cell r="K5">
            <v>0.28999999999999998</v>
          </cell>
          <cell r="L5">
            <v>32.479999999999997</v>
          </cell>
          <cell r="M5">
            <v>45</v>
          </cell>
          <cell r="N5">
            <v>47.1</v>
          </cell>
          <cell r="O5">
            <v>2119.5</v>
          </cell>
          <cell r="T5" t="str">
            <v>All Way Stop, Type F, M or S</v>
          </cell>
          <cell r="U5">
            <v>4</v>
          </cell>
        </row>
        <row r="6">
          <cell r="A6" t="str">
            <v>Suburban</v>
          </cell>
          <cell r="B6" t="str">
            <v>I 07</v>
          </cell>
          <cell r="C6">
            <v>0.26</v>
          </cell>
          <cell r="D6">
            <v>53</v>
          </cell>
          <cell r="E6">
            <v>171.1</v>
          </cell>
          <cell r="F6">
            <v>19163.2</v>
          </cell>
          <cell r="G6" t="str">
            <v>Suburban</v>
          </cell>
          <cell r="H6" t="str">
            <v>I 32</v>
          </cell>
          <cell r="I6">
            <v>0.22</v>
          </cell>
          <cell r="J6">
            <v>45</v>
          </cell>
          <cell r="K6">
            <v>0.22</v>
          </cell>
          <cell r="L6">
            <v>24.64</v>
          </cell>
          <cell r="M6">
            <v>45</v>
          </cell>
          <cell r="N6">
            <v>44.8</v>
          </cell>
          <cell r="O6">
            <v>2015.9999999999998</v>
          </cell>
          <cell r="T6" t="str">
            <v>All Way Stop, Type T, Y or Z</v>
          </cell>
          <cell r="U6">
            <v>3</v>
          </cell>
        </row>
        <row r="7">
          <cell r="A7" t="str">
            <v>Urban</v>
          </cell>
          <cell r="B7" t="str">
            <v>I 12</v>
          </cell>
          <cell r="C7">
            <v>0.15</v>
          </cell>
          <cell r="D7">
            <v>31</v>
          </cell>
          <cell r="E7">
            <v>180.1</v>
          </cell>
          <cell r="F7">
            <v>20171.2</v>
          </cell>
          <cell r="G7" t="str">
            <v>Urban</v>
          </cell>
          <cell r="H7" t="str">
            <v>I 33</v>
          </cell>
          <cell r="I7">
            <v>0.32</v>
          </cell>
          <cell r="J7">
            <v>65</v>
          </cell>
          <cell r="K7">
            <v>0.61</v>
          </cell>
          <cell r="L7">
            <v>68.319999999999993</v>
          </cell>
          <cell r="M7">
            <v>68.319999999999993</v>
          </cell>
          <cell r="N7">
            <v>43.5</v>
          </cell>
          <cell r="O7">
            <v>2971.9199999999996</v>
          </cell>
          <cell r="T7" t="str">
            <v>Traffic Signal, Type F, M or S</v>
          </cell>
          <cell r="U7">
            <v>2</v>
          </cell>
        </row>
        <row r="8">
          <cell r="T8" t="str">
            <v>Traffic Signal, Type T, Y or Z</v>
          </cell>
          <cell r="U8">
            <v>1</v>
          </cell>
        </row>
        <row r="9">
          <cell r="A9" t="str">
            <v>Rural</v>
          </cell>
          <cell r="B9" t="str">
            <v>I 02</v>
          </cell>
          <cell r="C9">
            <v>0.23</v>
          </cell>
          <cell r="D9">
            <v>47</v>
          </cell>
          <cell r="E9">
            <v>295</v>
          </cell>
          <cell r="F9">
            <v>33040</v>
          </cell>
          <cell r="G9" t="str">
            <v>Rural</v>
          </cell>
          <cell r="H9" t="str">
            <v>I 34</v>
          </cell>
          <cell r="I9">
            <v>0.55000000000000004</v>
          </cell>
          <cell r="J9">
            <v>112</v>
          </cell>
          <cell r="K9">
            <v>0.8</v>
          </cell>
          <cell r="L9">
            <v>89.600000000000009</v>
          </cell>
          <cell r="M9">
            <v>112</v>
          </cell>
          <cell r="N9">
            <v>47.1</v>
          </cell>
          <cell r="O9">
            <v>5275.2</v>
          </cell>
        </row>
        <row r="10">
          <cell r="A10" t="str">
            <v>Suburban</v>
          </cell>
          <cell r="B10" t="str">
            <v>I 07</v>
          </cell>
          <cell r="C10">
            <v>0.26</v>
          </cell>
          <cell r="D10">
            <v>53</v>
          </cell>
          <cell r="E10">
            <v>171.1</v>
          </cell>
          <cell r="F10">
            <v>19163.2</v>
          </cell>
          <cell r="G10" t="str">
            <v>Suburban</v>
          </cell>
          <cell r="H10" t="str">
            <v>I 35</v>
          </cell>
          <cell r="I10">
            <v>0.55000000000000004</v>
          </cell>
          <cell r="J10">
            <v>112</v>
          </cell>
          <cell r="K10">
            <v>0.8</v>
          </cell>
          <cell r="L10">
            <v>89.600000000000009</v>
          </cell>
          <cell r="M10">
            <v>112</v>
          </cell>
          <cell r="N10">
            <v>44.8</v>
          </cell>
          <cell r="O10">
            <v>5017.5999999999995</v>
          </cell>
        </row>
        <row r="11">
          <cell r="A11" t="str">
            <v>Urban</v>
          </cell>
          <cell r="B11" t="str">
            <v>I 12</v>
          </cell>
          <cell r="C11">
            <v>0.15</v>
          </cell>
          <cell r="D11">
            <v>31</v>
          </cell>
          <cell r="E11">
            <v>180.1</v>
          </cell>
          <cell r="F11">
            <v>20171.2</v>
          </cell>
          <cell r="G11" t="str">
            <v>Urban</v>
          </cell>
          <cell r="H11" t="str">
            <v>I 36</v>
          </cell>
          <cell r="I11">
            <v>0.55000000000000004</v>
          </cell>
          <cell r="J11">
            <v>112</v>
          </cell>
          <cell r="K11">
            <v>0.8</v>
          </cell>
          <cell r="L11">
            <v>89.600000000000009</v>
          </cell>
          <cell r="M11">
            <v>112</v>
          </cell>
          <cell r="N11">
            <v>43.5</v>
          </cell>
          <cell r="O11">
            <v>4872</v>
          </cell>
        </row>
        <row r="13">
          <cell r="A13" t="str">
            <v>Rural</v>
          </cell>
          <cell r="B13" t="str">
            <v>I 02</v>
          </cell>
          <cell r="C13">
            <v>0.23</v>
          </cell>
          <cell r="D13">
            <v>47</v>
          </cell>
          <cell r="E13">
            <v>295</v>
          </cell>
          <cell r="F13">
            <v>33040</v>
          </cell>
          <cell r="G13" t="str">
            <v>Rural</v>
          </cell>
          <cell r="H13" t="str">
            <v>I 04</v>
          </cell>
          <cell r="I13">
            <v>0.5</v>
          </cell>
          <cell r="J13">
            <v>102</v>
          </cell>
          <cell r="K13">
            <v>0.8</v>
          </cell>
          <cell r="L13">
            <v>89.600000000000009</v>
          </cell>
          <cell r="M13">
            <v>102</v>
          </cell>
          <cell r="N13">
            <v>161.6</v>
          </cell>
          <cell r="O13">
            <v>16483.2</v>
          </cell>
        </row>
        <row r="14">
          <cell r="A14" t="str">
            <v>Suburban</v>
          </cell>
          <cell r="B14" t="str">
            <v>I 07</v>
          </cell>
          <cell r="C14">
            <v>0.26</v>
          </cell>
          <cell r="D14">
            <v>53</v>
          </cell>
          <cell r="E14">
            <v>171.1</v>
          </cell>
          <cell r="F14">
            <v>19163.2</v>
          </cell>
          <cell r="G14" t="str">
            <v>Suburban</v>
          </cell>
          <cell r="H14" t="str">
            <v>I 09</v>
          </cell>
          <cell r="I14">
            <v>0.43</v>
          </cell>
          <cell r="J14">
            <v>88</v>
          </cell>
          <cell r="K14">
            <v>0.8</v>
          </cell>
          <cell r="L14">
            <v>89.600000000000009</v>
          </cell>
          <cell r="M14">
            <v>89.600000000000009</v>
          </cell>
          <cell r="N14">
            <v>121.1</v>
          </cell>
          <cell r="O14">
            <v>10850.560000000001</v>
          </cell>
        </row>
        <row r="15">
          <cell r="A15" t="str">
            <v>Urban</v>
          </cell>
          <cell r="B15" t="str">
            <v>I 12</v>
          </cell>
          <cell r="C15">
            <v>0.15</v>
          </cell>
          <cell r="D15">
            <v>31</v>
          </cell>
          <cell r="E15">
            <v>180.1</v>
          </cell>
          <cell r="F15">
            <v>20171.2</v>
          </cell>
          <cell r="G15" t="str">
            <v>Urban</v>
          </cell>
          <cell r="H15" t="str">
            <v>I 14</v>
          </cell>
          <cell r="I15">
            <v>0.27</v>
          </cell>
          <cell r="J15">
            <v>55</v>
          </cell>
          <cell r="K15">
            <v>0.8</v>
          </cell>
          <cell r="L15">
            <v>89.600000000000009</v>
          </cell>
          <cell r="M15">
            <v>89.600000000000009</v>
          </cell>
          <cell r="N15">
            <v>126.7</v>
          </cell>
          <cell r="O15">
            <v>11352.320000000002</v>
          </cell>
        </row>
        <row r="17">
          <cell r="A17" t="str">
            <v>Rural</v>
          </cell>
          <cell r="B17" t="str">
            <v>I 02</v>
          </cell>
          <cell r="C17">
            <v>0.23</v>
          </cell>
          <cell r="D17">
            <v>47</v>
          </cell>
          <cell r="E17">
            <v>295</v>
          </cell>
          <cell r="F17">
            <v>33040</v>
          </cell>
          <cell r="G17" t="str">
            <v>Rural</v>
          </cell>
          <cell r="H17" t="str">
            <v>I 03</v>
          </cell>
          <cell r="I17">
            <v>0.6</v>
          </cell>
          <cell r="J17">
            <v>123</v>
          </cell>
          <cell r="K17">
            <v>0.52</v>
          </cell>
          <cell r="L17">
            <v>58.24</v>
          </cell>
          <cell r="M17">
            <v>123</v>
          </cell>
          <cell r="N17">
            <v>156.69999999999999</v>
          </cell>
          <cell r="O17">
            <v>19274.099999999999</v>
          </cell>
        </row>
        <row r="18">
          <cell r="A18" t="str">
            <v>Suburban</v>
          </cell>
          <cell r="B18" t="str">
            <v>I 07</v>
          </cell>
          <cell r="C18">
            <v>0.26</v>
          </cell>
          <cell r="D18">
            <v>53</v>
          </cell>
          <cell r="E18">
            <v>171.1</v>
          </cell>
          <cell r="F18">
            <v>19163.2</v>
          </cell>
          <cell r="G18" t="str">
            <v>Suburban</v>
          </cell>
          <cell r="H18" t="str">
            <v>I 08</v>
          </cell>
          <cell r="I18">
            <v>0.32</v>
          </cell>
          <cell r="J18">
            <v>65</v>
          </cell>
          <cell r="K18">
            <v>0.3</v>
          </cell>
          <cell r="L18">
            <v>33.6</v>
          </cell>
          <cell r="M18">
            <v>65</v>
          </cell>
          <cell r="N18">
            <v>134.1</v>
          </cell>
          <cell r="O18">
            <v>8716.5</v>
          </cell>
        </row>
        <row r="19">
          <cell r="A19" t="str">
            <v>Urban</v>
          </cell>
          <cell r="B19" t="str">
            <v>I 12</v>
          </cell>
          <cell r="C19">
            <v>0.15</v>
          </cell>
          <cell r="D19">
            <v>31</v>
          </cell>
          <cell r="E19">
            <v>180.1</v>
          </cell>
          <cell r="F19">
            <v>20171.2</v>
          </cell>
          <cell r="G19" t="str">
            <v>Urban</v>
          </cell>
          <cell r="H19" t="str">
            <v>I 13</v>
          </cell>
          <cell r="I19">
            <v>0.21</v>
          </cell>
          <cell r="J19">
            <v>43</v>
          </cell>
          <cell r="K19">
            <v>0.3</v>
          </cell>
          <cell r="L19">
            <v>33.6</v>
          </cell>
          <cell r="M19">
            <v>43</v>
          </cell>
          <cell r="N19">
            <v>109.4</v>
          </cell>
          <cell r="O19">
            <v>4704.2</v>
          </cell>
        </row>
        <row r="21">
          <cell r="A21" t="str">
            <v>Rural</v>
          </cell>
          <cell r="B21" t="str">
            <v>I 17</v>
          </cell>
          <cell r="C21">
            <v>0.16</v>
          </cell>
          <cell r="D21">
            <v>33</v>
          </cell>
          <cell r="E21">
            <v>262.3</v>
          </cell>
          <cell r="F21">
            <v>29377.600000000002</v>
          </cell>
          <cell r="G21" t="str">
            <v>Rural</v>
          </cell>
          <cell r="H21" t="str">
            <v>I 31</v>
          </cell>
          <cell r="I21">
            <v>0.22</v>
          </cell>
          <cell r="J21">
            <v>45</v>
          </cell>
          <cell r="K21">
            <v>0.28999999999999998</v>
          </cell>
          <cell r="L21">
            <v>32.479999999999997</v>
          </cell>
          <cell r="M21">
            <v>45</v>
          </cell>
          <cell r="N21">
            <v>47.1</v>
          </cell>
          <cell r="O21">
            <v>2119.5</v>
          </cell>
        </row>
        <row r="22">
          <cell r="A22" t="str">
            <v>Suburban</v>
          </cell>
          <cell r="B22" t="str">
            <v>I 22</v>
          </cell>
          <cell r="C22">
            <v>0.14000000000000001</v>
          </cell>
          <cell r="D22">
            <v>29</v>
          </cell>
          <cell r="E22">
            <v>158.6</v>
          </cell>
          <cell r="F22">
            <v>17763.2</v>
          </cell>
          <cell r="G22" t="str">
            <v>Suburban</v>
          </cell>
          <cell r="H22" t="str">
            <v>I 32</v>
          </cell>
          <cell r="I22">
            <v>0.22</v>
          </cell>
          <cell r="J22">
            <v>45</v>
          </cell>
          <cell r="K22">
            <v>0.22</v>
          </cell>
          <cell r="L22">
            <v>24.64</v>
          </cell>
          <cell r="M22">
            <v>45</v>
          </cell>
          <cell r="N22">
            <v>44.8</v>
          </cell>
          <cell r="O22">
            <v>2015.9999999999998</v>
          </cell>
        </row>
        <row r="23">
          <cell r="A23" t="str">
            <v>Urban</v>
          </cell>
          <cell r="B23" t="str">
            <v>I 27</v>
          </cell>
          <cell r="C23">
            <v>0.18</v>
          </cell>
          <cell r="D23">
            <v>37</v>
          </cell>
          <cell r="E23">
            <v>142.6</v>
          </cell>
          <cell r="F23">
            <v>15971.199999999999</v>
          </cell>
          <cell r="G23" t="str">
            <v>Urban</v>
          </cell>
          <cell r="H23" t="str">
            <v>I 33</v>
          </cell>
          <cell r="I23">
            <v>0.32</v>
          </cell>
          <cell r="J23">
            <v>65</v>
          </cell>
          <cell r="K23">
            <v>0.61</v>
          </cell>
          <cell r="L23">
            <v>68.319999999999993</v>
          </cell>
          <cell r="M23">
            <v>68.319999999999993</v>
          </cell>
          <cell r="N23">
            <v>43.5</v>
          </cell>
          <cell r="O23">
            <v>2971.9199999999996</v>
          </cell>
        </row>
        <row r="25">
          <cell r="A25" t="str">
            <v>Rural</v>
          </cell>
          <cell r="B25" t="str">
            <v>I 17</v>
          </cell>
          <cell r="C25">
            <v>0.16</v>
          </cell>
          <cell r="D25">
            <v>33</v>
          </cell>
          <cell r="E25">
            <v>262.3</v>
          </cell>
          <cell r="F25">
            <v>29377.600000000002</v>
          </cell>
          <cell r="G25" t="str">
            <v>Rural</v>
          </cell>
          <cell r="H25" t="str">
            <v>I 34</v>
          </cell>
          <cell r="I25">
            <v>0.55000000000000004</v>
          </cell>
          <cell r="J25">
            <v>112</v>
          </cell>
          <cell r="K25">
            <v>0.8</v>
          </cell>
          <cell r="L25">
            <v>89.600000000000009</v>
          </cell>
          <cell r="M25">
            <v>112</v>
          </cell>
          <cell r="N25">
            <v>47.1</v>
          </cell>
          <cell r="O25">
            <v>5275.2</v>
          </cell>
        </row>
        <row r="26">
          <cell r="A26" t="str">
            <v>Suburban</v>
          </cell>
          <cell r="B26" t="str">
            <v>I 22</v>
          </cell>
          <cell r="C26">
            <v>0.14000000000000001</v>
          </cell>
          <cell r="D26">
            <v>29</v>
          </cell>
          <cell r="E26">
            <v>158.6</v>
          </cell>
          <cell r="F26">
            <v>17763.2</v>
          </cell>
          <cell r="G26" t="str">
            <v>Suburban</v>
          </cell>
          <cell r="H26" t="str">
            <v>I 35</v>
          </cell>
          <cell r="I26">
            <v>0.55000000000000004</v>
          </cell>
          <cell r="J26">
            <v>112</v>
          </cell>
          <cell r="K26">
            <v>0.8</v>
          </cell>
          <cell r="L26">
            <v>89.600000000000009</v>
          </cell>
          <cell r="M26">
            <v>112</v>
          </cell>
          <cell r="N26">
            <v>44.8</v>
          </cell>
          <cell r="O26">
            <v>5017.5999999999995</v>
          </cell>
        </row>
        <row r="27">
          <cell r="A27" t="str">
            <v>Urban</v>
          </cell>
          <cell r="B27" t="str">
            <v>I 27</v>
          </cell>
          <cell r="C27">
            <v>0.18</v>
          </cell>
          <cell r="D27">
            <v>37</v>
          </cell>
          <cell r="E27">
            <v>142.6</v>
          </cell>
          <cell r="F27">
            <v>15971.199999999999</v>
          </cell>
          <cell r="G27" t="str">
            <v>Urban</v>
          </cell>
          <cell r="H27" t="str">
            <v>I 36</v>
          </cell>
          <cell r="I27">
            <v>0.55000000000000004</v>
          </cell>
          <cell r="J27">
            <v>112</v>
          </cell>
          <cell r="K27">
            <v>0.8</v>
          </cell>
          <cell r="L27">
            <v>89.600000000000009</v>
          </cell>
          <cell r="M27">
            <v>112</v>
          </cell>
          <cell r="N27">
            <v>43.5</v>
          </cell>
          <cell r="O27">
            <v>4872</v>
          </cell>
        </row>
        <row r="29">
          <cell r="A29" t="str">
            <v>Rural</v>
          </cell>
          <cell r="B29" t="str">
            <v>I 17</v>
          </cell>
          <cell r="C29">
            <v>0.16</v>
          </cell>
          <cell r="D29">
            <v>33</v>
          </cell>
          <cell r="E29">
            <v>262.3</v>
          </cell>
          <cell r="F29">
            <v>29377.600000000002</v>
          </cell>
          <cell r="G29" t="str">
            <v>Rural</v>
          </cell>
          <cell r="H29" t="str">
            <v>I 19</v>
          </cell>
          <cell r="I29">
            <v>0.24</v>
          </cell>
          <cell r="J29">
            <v>49</v>
          </cell>
          <cell r="K29">
            <v>0.8</v>
          </cell>
          <cell r="L29">
            <v>89.600000000000009</v>
          </cell>
          <cell r="M29">
            <v>89.600000000000009</v>
          </cell>
          <cell r="N29">
            <v>151.30000000000001</v>
          </cell>
          <cell r="O29">
            <v>13556.480000000003</v>
          </cell>
        </row>
        <row r="30">
          <cell r="A30" t="str">
            <v>Suburban</v>
          </cell>
          <cell r="B30" t="str">
            <v>I 22</v>
          </cell>
          <cell r="C30">
            <v>0.14000000000000001</v>
          </cell>
          <cell r="D30">
            <v>29</v>
          </cell>
          <cell r="E30">
            <v>158.6</v>
          </cell>
          <cell r="F30">
            <v>17763.2</v>
          </cell>
          <cell r="G30" t="str">
            <v>Suburban</v>
          </cell>
          <cell r="H30" t="str">
            <v>I 24</v>
          </cell>
          <cell r="I30">
            <v>0.27</v>
          </cell>
          <cell r="J30">
            <v>55</v>
          </cell>
          <cell r="K30">
            <v>0.8</v>
          </cell>
          <cell r="L30">
            <v>89.600000000000009</v>
          </cell>
          <cell r="M30">
            <v>89.600000000000009</v>
          </cell>
          <cell r="N30">
            <v>145.80000000000001</v>
          </cell>
          <cell r="O30">
            <v>13063.680000000002</v>
          </cell>
        </row>
        <row r="31">
          <cell r="A31" t="str">
            <v>Urban</v>
          </cell>
          <cell r="B31" t="str">
            <v>I 27</v>
          </cell>
          <cell r="C31">
            <v>0.18</v>
          </cell>
          <cell r="D31">
            <v>37</v>
          </cell>
          <cell r="E31">
            <v>142.6</v>
          </cell>
          <cell r="F31">
            <v>15971.199999999999</v>
          </cell>
          <cell r="G31" t="str">
            <v>Urban</v>
          </cell>
          <cell r="H31" t="str">
            <v>I 29</v>
          </cell>
          <cell r="I31">
            <v>0.21</v>
          </cell>
          <cell r="J31">
            <v>43</v>
          </cell>
          <cell r="K31">
            <v>0.8</v>
          </cell>
          <cell r="L31">
            <v>89.600000000000009</v>
          </cell>
          <cell r="M31">
            <v>89.600000000000009</v>
          </cell>
          <cell r="N31">
            <v>116.5</v>
          </cell>
          <cell r="O31">
            <v>10438.400000000001</v>
          </cell>
        </row>
        <row r="33">
          <cell r="A33" t="str">
            <v>Rural</v>
          </cell>
          <cell r="B33" t="str">
            <v>I 17</v>
          </cell>
          <cell r="C33">
            <v>0.16</v>
          </cell>
          <cell r="D33">
            <v>33</v>
          </cell>
          <cell r="E33">
            <v>262.3</v>
          </cell>
          <cell r="F33">
            <v>29377.600000000002</v>
          </cell>
          <cell r="G33" t="str">
            <v>Rural</v>
          </cell>
          <cell r="H33" t="str">
            <v>I 18</v>
          </cell>
          <cell r="I33">
            <v>0.36</v>
          </cell>
          <cell r="J33">
            <v>74</v>
          </cell>
          <cell r="K33">
            <v>0.52</v>
          </cell>
          <cell r="L33">
            <v>58.24</v>
          </cell>
          <cell r="M33">
            <v>74</v>
          </cell>
          <cell r="N33">
            <v>1354.8</v>
          </cell>
          <cell r="O33">
            <v>100255.2</v>
          </cell>
        </row>
        <row r="34">
          <cell r="A34" t="str">
            <v>Suburban</v>
          </cell>
          <cell r="B34" t="str">
            <v>I 22</v>
          </cell>
          <cell r="C34">
            <v>0.14000000000000001</v>
          </cell>
          <cell r="D34">
            <v>29</v>
          </cell>
          <cell r="E34">
            <v>158.6</v>
          </cell>
          <cell r="F34">
            <v>17763.2</v>
          </cell>
          <cell r="G34" t="str">
            <v>Suburban</v>
          </cell>
          <cell r="H34" t="str">
            <v>I 23</v>
          </cell>
          <cell r="I34">
            <v>0.26</v>
          </cell>
          <cell r="J34">
            <v>53</v>
          </cell>
          <cell r="K34">
            <v>0.3</v>
          </cell>
          <cell r="L34">
            <v>33.6</v>
          </cell>
          <cell r="M34">
            <v>53</v>
          </cell>
          <cell r="N34">
            <v>229.2</v>
          </cell>
          <cell r="O34">
            <v>12147.599999999999</v>
          </cell>
        </row>
        <row r="35">
          <cell r="A35" t="str">
            <v>Urban</v>
          </cell>
          <cell r="B35" t="str">
            <v>I 27</v>
          </cell>
          <cell r="C35">
            <v>0.18</v>
          </cell>
          <cell r="D35">
            <v>37</v>
          </cell>
          <cell r="E35">
            <v>142.6</v>
          </cell>
          <cell r="F35">
            <v>15971.199999999999</v>
          </cell>
          <cell r="G35" t="str">
            <v>Urban</v>
          </cell>
          <cell r="H35" t="str">
            <v>I 28</v>
          </cell>
          <cell r="I35">
            <v>0.05</v>
          </cell>
          <cell r="J35">
            <v>10</v>
          </cell>
          <cell r="K35">
            <v>0.3</v>
          </cell>
          <cell r="L35">
            <v>33.6</v>
          </cell>
          <cell r="M35">
            <v>33.6</v>
          </cell>
          <cell r="N35">
            <v>180.8</v>
          </cell>
          <cell r="O35">
            <v>6074.880000000001</v>
          </cell>
        </row>
        <row r="37">
          <cell r="A37" t="str">
            <v>Rural</v>
          </cell>
          <cell r="B37" t="str">
            <v>I 03</v>
          </cell>
          <cell r="C37">
            <v>0.6</v>
          </cell>
          <cell r="D37">
            <v>123</v>
          </cell>
          <cell r="E37">
            <v>156.69999999999999</v>
          </cell>
          <cell r="F37">
            <v>17550.399999999998</v>
          </cell>
          <cell r="G37" t="str">
            <v>Rural</v>
          </cell>
          <cell r="H37" t="str">
            <v>I 04</v>
          </cell>
          <cell r="I37">
            <v>0.5</v>
          </cell>
          <cell r="J37">
            <v>102</v>
          </cell>
          <cell r="K37">
            <v>0.84</v>
          </cell>
          <cell r="L37">
            <v>94.08</v>
          </cell>
          <cell r="M37">
            <v>102</v>
          </cell>
          <cell r="N37">
            <v>161.6</v>
          </cell>
          <cell r="O37">
            <v>16483.2</v>
          </cell>
        </row>
        <row r="38">
          <cell r="A38" t="str">
            <v>Suburban</v>
          </cell>
          <cell r="B38" t="str">
            <v>I 08</v>
          </cell>
          <cell r="C38">
            <v>0.32</v>
          </cell>
          <cell r="D38">
            <v>65</v>
          </cell>
          <cell r="E38">
            <v>134.1</v>
          </cell>
          <cell r="F38">
            <v>15019.199999999999</v>
          </cell>
          <cell r="G38" t="str">
            <v>Suburban</v>
          </cell>
          <cell r="H38" t="str">
            <v>I 09</v>
          </cell>
          <cell r="I38">
            <v>0.43</v>
          </cell>
          <cell r="J38">
            <v>88</v>
          </cell>
          <cell r="K38">
            <v>1.25</v>
          </cell>
          <cell r="L38">
            <v>140</v>
          </cell>
          <cell r="M38">
            <v>140</v>
          </cell>
          <cell r="N38">
            <v>121.1</v>
          </cell>
          <cell r="O38">
            <v>16954</v>
          </cell>
        </row>
        <row r="39">
          <cell r="A39" t="str">
            <v>Urban</v>
          </cell>
          <cell r="B39" t="str">
            <v>I 13</v>
          </cell>
          <cell r="C39">
            <v>0.21</v>
          </cell>
          <cell r="D39">
            <v>43</v>
          </cell>
          <cell r="E39">
            <v>109.4</v>
          </cell>
          <cell r="F39">
            <v>12252.800000000001</v>
          </cell>
          <cell r="G39" t="str">
            <v>Urban</v>
          </cell>
          <cell r="H39" t="str">
            <v>I 14</v>
          </cell>
          <cell r="I39">
            <v>0.27</v>
          </cell>
          <cell r="J39">
            <v>55</v>
          </cell>
          <cell r="K39">
            <v>1.22</v>
          </cell>
          <cell r="L39">
            <v>136.63999999999999</v>
          </cell>
          <cell r="M39">
            <v>136.63999999999999</v>
          </cell>
          <cell r="N39">
            <v>126.7</v>
          </cell>
          <cell r="O39">
            <v>17312.288</v>
          </cell>
        </row>
        <row r="41">
          <cell r="A41" t="str">
            <v>Rural</v>
          </cell>
          <cell r="B41" t="str">
            <v>I 03</v>
          </cell>
          <cell r="C41">
            <v>0.6</v>
          </cell>
          <cell r="D41">
            <v>123</v>
          </cell>
          <cell r="E41">
            <v>156.69999999999999</v>
          </cell>
          <cell r="F41">
            <v>17550.399999999998</v>
          </cell>
          <cell r="G41" t="str">
            <v>Rural</v>
          </cell>
          <cell r="H41" t="str">
            <v>I 31</v>
          </cell>
          <cell r="I41">
            <v>0.22</v>
          </cell>
          <cell r="J41">
            <v>45</v>
          </cell>
          <cell r="K41">
            <v>1</v>
          </cell>
          <cell r="L41">
            <v>112</v>
          </cell>
          <cell r="M41">
            <v>112</v>
          </cell>
          <cell r="N41">
            <v>47.1</v>
          </cell>
          <cell r="O41">
            <v>5275.2</v>
          </cell>
        </row>
        <row r="42">
          <cell r="A42" t="str">
            <v>Suburban</v>
          </cell>
          <cell r="B42" t="str">
            <v>I 08</v>
          </cell>
          <cell r="C42">
            <v>0.32</v>
          </cell>
          <cell r="D42">
            <v>65</v>
          </cell>
          <cell r="E42">
            <v>134.1</v>
          </cell>
          <cell r="F42">
            <v>15019.199999999999</v>
          </cell>
          <cell r="G42" t="str">
            <v>Suburban</v>
          </cell>
          <cell r="H42" t="str">
            <v>I 32</v>
          </cell>
          <cell r="I42">
            <v>0.22</v>
          </cell>
          <cell r="J42">
            <v>45</v>
          </cell>
          <cell r="K42">
            <v>1</v>
          </cell>
          <cell r="L42">
            <v>112</v>
          </cell>
          <cell r="M42">
            <v>112</v>
          </cell>
          <cell r="N42">
            <v>44.8</v>
          </cell>
          <cell r="O42">
            <v>5017.5999999999995</v>
          </cell>
        </row>
        <row r="43">
          <cell r="A43" t="str">
            <v>Urban</v>
          </cell>
          <cell r="B43" t="str">
            <v>I 13</v>
          </cell>
          <cell r="C43">
            <v>0.21</v>
          </cell>
          <cell r="D43">
            <v>43</v>
          </cell>
          <cell r="E43">
            <v>109.4</v>
          </cell>
          <cell r="F43">
            <v>12252.800000000001</v>
          </cell>
          <cell r="G43" t="str">
            <v>Urban</v>
          </cell>
          <cell r="H43" t="str">
            <v>I 33</v>
          </cell>
          <cell r="I43">
            <v>0.32</v>
          </cell>
          <cell r="J43">
            <v>65</v>
          </cell>
          <cell r="K43">
            <v>1</v>
          </cell>
          <cell r="L43">
            <v>112</v>
          </cell>
          <cell r="M43">
            <v>112</v>
          </cell>
          <cell r="N43">
            <v>43.5</v>
          </cell>
          <cell r="O43">
            <v>4872</v>
          </cell>
        </row>
        <row r="45">
          <cell r="A45" t="str">
            <v>Rural</v>
          </cell>
          <cell r="B45" t="str">
            <v>I 03</v>
          </cell>
          <cell r="C45">
            <v>0.6</v>
          </cell>
          <cell r="D45">
            <v>123</v>
          </cell>
          <cell r="E45">
            <v>156.69999999999999</v>
          </cell>
          <cell r="F45">
            <v>17550.399999999998</v>
          </cell>
          <cell r="G45" t="str">
            <v>Rural</v>
          </cell>
          <cell r="H45" t="str">
            <v>I 34</v>
          </cell>
          <cell r="I45">
            <v>0.55000000000000004</v>
          </cell>
          <cell r="J45">
            <v>112</v>
          </cell>
          <cell r="K45">
            <v>1</v>
          </cell>
          <cell r="L45">
            <v>112</v>
          </cell>
          <cell r="M45">
            <v>112</v>
          </cell>
          <cell r="N45">
            <v>47.1</v>
          </cell>
          <cell r="O45">
            <v>5275.2</v>
          </cell>
        </row>
        <row r="46">
          <cell r="A46" t="str">
            <v>Suburban</v>
          </cell>
          <cell r="B46" t="str">
            <v>I 08</v>
          </cell>
          <cell r="C46">
            <v>0.32</v>
          </cell>
          <cell r="D46">
            <v>65</v>
          </cell>
          <cell r="E46">
            <v>134.1</v>
          </cell>
          <cell r="F46">
            <v>15019.199999999999</v>
          </cell>
          <cell r="G46" t="str">
            <v>Suburban</v>
          </cell>
          <cell r="H46" t="str">
            <v>I 35</v>
          </cell>
          <cell r="I46">
            <v>0.55000000000000004</v>
          </cell>
          <cell r="J46">
            <v>112</v>
          </cell>
          <cell r="K46">
            <v>1</v>
          </cell>
          <cell r="L46">
            <v>112</v>
          </cell>
          <cell r="M46">
            <v>112</v>
          </cell>
          <cell r="N46">
            <v>44.8</v>
          </cell>
          <cell r="O46">
            <v>5017.5999999999995</v>
          </cell>
        </row>
        <row r="47">
          <cell r="A47" t="str">
            <v>Urban</v>
          </cell>
          <cell r="B47" t="str">
            <v>I 13</v>
          </cell>
          <cell r="C47">
            <v>0.21</v>
          </cell>
          <cell r="D47">
            <v>43</v>
          </cell>
          <cell r="E47">
            <v>109.4</v>
          </cell>
          <cell r="F47">
            <v>12252.800000000001</v>
          </cell>
          <cell r="G47" t="str">
            <v>Urban</v>
          </cell>
          <cell r="H47" t="str">
            <v>I 36</v>
          </cell>
          <cell r="I47">
            <v>0.55000000000000004</v>
          </cell>
          <cell r="J47">
            <v>112</v>
          </cell>
          <cell r="K47">
            <v>1</v>
          </cell>
          <cell r="L47">
            <v>112</v>
          </cell>
          <cell r="M47">
            <v>112</v>
          </cell>
          <cell r="N47">
            <v>43.5</v>
          </cell>
          <cell r="O47">
            <v>4872</v>
          </cell>
        </row>
        <row r="49">
          <cell r="A49" t="str">
            <v>Rural</v>
          </cell>
          <cell r="B49" t="str">
            <v>I 18</v>
          </cell>
          <cell r="C49">
            <v>0.36</v>
          </cell>
          <cell r="D49">
            <v>74</v>
          </cell>
          <cell r="E49">
            <v>1354.8</v>
          </cell>
          <cell r="F49">
            <v>151737.60000000001</v>
          </cell>
          <cell r="G49" t="str">
            <v>Rural</v>
          </cell>
          <cell r="H49" t="str">
            <v>I 19</v>
          </cell>
          <cell r="I49">
            <v>0.24</v>
          </cell>
          <cell r="J49">
            <v>49</v>
          </cell>
          <cell r="K49">
            <v>0.84</v>
          </cell>
          <cell r="L49">
            <v>94.08</v>
          </cell>
          <cell r="M49">
            <v>94.08</v>
          </cell>
          <cell r="N49">
            <v>151.30000000000001</v>
          </cell>
          <cell r="O49">
            <v>14234.304</v>
          </cell>
        </row>
        <row r="50">
          <cell r="A50" t="str">
            <v>Suburban</v>
          </cell>
          <cell r="B50" t="str">
            <v>I 23</v>
          </cell>
          <cell r="C50">
            <v>0.26</v>
          </cell>
          <cell r="D50">
            <v>53</v>
          </cell>
          <cell r="E50">
            <v>229.2</v>
          </cell>
          <cell r="F50">
            <v>25670.399999999998</v>
          </cell>
          <cell r="G50" t="str">
            <v>Suburban</v>
          </cell>
          <cell r="H50" t="str">
            <v>I 24</v>
          </cell>
          <cell r="I50">
            <v>0.27</v>
          </cell>
          <cell r="J50">
            <v>55</v>
          </cell>
          <cell r="K50">
            <v>1.25</v>
          </cell>
          <cell r="L50">
            <v>140</v>
          </cell>
          <cell r="M50">
            <v>140</v>
          </cell>
          <cell r="N50">
            <v>145.80000000000001</v>
          </cell>
          <cell r="O50">
            <v>20412</v>
          </cell>
        </row>
        <row r="51">
          <cell r="A51" t="str">
            <v>Urban</v>
          </cell>
          <cell r="B51" t="str">
            <v>I 28</v>
          </cell>
          <cell r="C51">
            <v>0.05</v>
          </cell>
          <cell r="D51">
            <v>10</v>
          </cell>
          <cell r="E51">
            <v>180.8</v>
          </cell>
          <cell r="F51">
            <v>20249.600000000002</v>
          </cell>
          <cell r="G51" t="str">
            <v>Urban</v>
          </cell>
          <cell r="H51" t="str">
            <v>I 29</v>
          </cell>
          <cell r="I51">
            <v>0.21</v>
          </cell>
          <cell r="J51">
            <v>43</v>
          </cell>
          <cell r="K51">
            <v>1.22</v>
          </cell>
          <cell r="L51">
            <v>136.63999999999999</v>
          </cell>
          <cell r="M51">
            <v>136.63999999999999</v>
          </cell>
          <cell r="N51">
            <v>116.5</v>
          </cell>
          <cell r="O51">
            <v>15918.559999999998</v>
          </cell>
        </row>
        <row r="53">
          <cell r="A53" t="str">
            <v>Rural</v>
          </cell>
          <cell r="B53" t="str">
            <v>I 18</v>
          </cell>
          <cell r="C53">
            <v>0.36</v>
          </cell>
          <cell r="D53">
            <v>74</v>
          </cell>
          <cell r="E53">
            <v>1354.8</v>
          </cell>
          <cell r="F53">
            <v>151737.60000000001</v>
          </cell>
          <cell r="G53" t="str">
            <v>Rural</v>
          </cell>
          <cell r="H53" t="str">
            <v>I 31</v>
          </cell>
          <cell r="I53">
            <v>0.22</v>
          </cell>
          <cell r="J53">
            <v>45</v>
          </cell>
          <cell r="K53">
            <v>1</v>
          </cell>
          <cell r="L53">
            <v>112</v>
          </cell>
          <cell r="M53">
            <v>112</v>
          </cell>
          <cell r="N53">
            <v>47.1</v>
          </cell>
          <cell r="O53">
            <v>5275.2</v>
          </cell>
        </row>
        <row r="54">
          <cell r="A54" t="str">
            <v>Suburban</v>
          </cell>
          <cell r="B54" t="str">
            <v>I 23</v>
          </cell>
          <cell r="C54">
            <v>0.26</v>
          </cell>
          <cell r="D54">
            <v>53</v>
          </cell>
          <cell r="E54">
            <v>229.2</v>
          </cell>
          <cell r="F54">
            <v>25670.399999999998</v>
          </cell>
          <cell r="G54" t="str">
            <v>Suburban</v>
          </cell>
          <cell r="H54" t="str">
            <v>I 32</v>
          </cell>
          <cell r="I54">
            <v>0.22</v>
          </cell>
          <cell r="J54">
            <v>45</v>
          </cell>
          <cell r="K54">
            <v>1</v>
          </cell>
          <cell r="L54">
            <v>112</v>
          </cell>
          <cell r="M54">
            <v>112</v>
          </cell>
          <cell r="N54">
            <v>44.8</v>
          </cell>
          <cell r="O54">
            <v>5017.5999999999995</v>
          </cell>
        </row>
        <row r="55">
          <cell r="A55" t="str">
            <v>Urban</v>
          </cell>
          <cell r="B55" t="str">
            <v>I 28</v>
          </cell>
          <cell r="C55">
            <v>0.05</v>
          </cell>
          <cell r="D55">
            <v>10</v>
          </cell>
          <cell r="E55">
            <v>180.8</v>
          </cell>
          <cell r="F55">
            <v>20249.600000000002</v>
          </cell>
          <cell r="G55" t="str">
            <v>Urban</v>
          </cell>
          <cell r="H55" t="str">
            <v>I 33</v>
          </cell>
          <cell r="I55">
            <v>0.32</v>
          </cell>
          <cell r="J55">
            <v>65</v>
          </cell>
          <cell r="K55">
            <v>1</v>
          </cell>
          <cell r="L55">
            <v>112</v>
          </cell>
          <cell r="M55">
            <v>112</v>
          </cell>
          <cell r="N55">
            <v>43.5</v>
          </cell>
          <cell r="O55">
            <v>4872</v>
          </cell>
        </row>
        <row r="57">
          <cell r="A57" t="str">
            <v>Rural</v>
          </cell>
          <cell r="B57" t="str">
            <v>I 18</v>
          </cell>
          <cell r="C57">
            <v>0.36</v>
          </cell>
          <cell r="D57">
            <v>74</v>
          </cell>
          <cell r="E57">
            <v>1354.8</v>
          </cell>
          <cell r="F57">
            <v>151737.60000000001</v>
          </cell>
          <cell r="G57" t="str">
            <v>Rural</v>
          </cell>
          <cell r="H57" t="str">
            <v>I 34</v>
          </cell>
          <cell r="I57">
            <v>0.55000000000000004</v>
          </cell>
          <cell r="J57">
            <v>112</v>
          </cell>
          <cell r="K57">
            <v>1</v>
          </cell>
          <cell r="L57">
            <v>112</v>
          </cell>
          <cell r="M57">
            <v>112</v>
          </cell>
          <cell r="N57">
            <v>47.1</v>
          </cell>
          <cell r="O57">
            <v>5275.2</v>
          </cell>
        </row>
        <row r="58">
          <cell r="A58" t="str">
            <v>Suburban</v>
          </cell>
          <cell r="B58" t="str">
            <v>I 23</v>
          </cell>
          <cell r="C58">
            <v>0.26</v>
          </cell>
          <cell r="D58">
            <v>53</v>
          </cell>
          <cell r="E58">
            <v>229.2</v>
          </cell>
          <cell r="F58">
            <v>25670.399999999998</v>
          </cell>
          <cell r="G58" t="str">
            <v>Suburban</v>
          </cell>
          <cell r="H58" t="str">
            <v>I 35</v>
          </cell>
          <cell r="I58">
            <v>0.55000000000000004</v>
          </cell>
          <cell r="J58">
            <v>112</v>
          </cell>
          <cell r="K58">
            <v>1</v>
          </cell>
          <cell r="L58">
            <v>112</v>
          </cell>
          <cell r="M58">
            <v>112</v>
          </cell>
          <cell r="N58">
            <v>44.8</v>
          </cell>
          <cell r="O58">
            <v>5017.5999999999995</v>
          </cell>
        </row>
        <row r="59">
          <cell r="A59" t="str">
            <v>Urban</v>
          </cell>
          <cell r="B59" t="str">
            <v>I 28</v>
          </cell>
          <cell r="C59">
            <v>0.05</v>
          </cell>
          <cell r="D59">
            <v>10</v>
          </cell>
          <cell r="E59">
            <v>180.8</v>
          </cell>
          <cell r="F59">
            <v>20249.600000000002</v>
          </cell>
          <cell r="G59" t="str">
            <v>Urban</v>
          </cell>
          <cell r="H59" t="str">
            <v>I 36</v>
          </cell>
          <cell r="I59">
            <v>0.55000000000000004</v>
          </cell>
          <cell r="J59">
            <v>112</v>
          </cell>
          <cell r="K59">
            <v>1</v>
          </cell>
          <cell r="L59">
            <v>112</v>
          </cell>
          <cell r="M59">
            <v>112</v>
          </cell>
          <cell r="N59">
            <v>43.5</v>
          </cell>
          <cell r="O59">
            <v>4872</v>
          </cell>
        </row>
        <row r="61">
          <cell r="A61" t="str">
            <v>Rural</v>
          </cell>
          <cell r="B61" t="str">
            <v>I 04</v>
          </cell>
          <cell r="C61">
            <v>0.5</v>
          </cell>
          <cell r="D61">
            <v>102</v>
          </cell>
          <cell r="E61">
            <v>161.6</v>
          </cell>
          <cell r="F61">
            <v>18099.2</v>
          </cell>
          <cell r="G61" t="str">
            <v>Rural</v>
          </cell>
          <cell r="H61" t="str">
            <v>I 31</v>
          </cell>
          <cell r="I61">
            <v>0.22</v>
          </cell>
          <cell r="J61">
            <v>45</v>
          </cell>
          <cell r="K61">
            <v>0.73</v>
          </cell>
          <cell r="L61">
            <v>81.759999999999991</v>
          </cell>
          <cell r="M61">
            <v>81.759999999999991</v>
          </cell>
          <cell r="N61">
            <v>47.1</v>
          </cell>
          <cell r="O61">
            <v>3850.8959999999997</v>
          </cell>
        </row>
        <row r="62">
          <cell r="A62" t="str">
            <v>Suburban</v>
          </cell>
          <cell r="B62" t="str">
            <v>I 09</v>
          </cell>
          <cell r="C62">
            <v>0.43</v>
          </cell>
          <cell r="D62">
            <v>88</v>
          </cell>
          <cell r="E62">
            <v>121.1</v>
          </cell>
          <cell r="F62">
            <v>13563.199999999999</v>
          </cell>
          <cell r="G62" t="str">
            <v>Suburban</v>
          </cell>
          <cell r="H62" t="str">
            <v>I 32</v>
          </cell>
          <cell r="I62">
            <v>0.22</v>
          </cell>
          <cell r="J62">
            <v>45</v>
          </cell>
          <cell r="K62">
            <v>0.73</v>
          </cell>
          <cell r="L62">
            <v>81.759999999999991</v>
          </cell>
          <cell r="M62">
            <v>81.759999999999991</v>
          </cell>
          <cell r="N62">
            <v>44.8</v>
          </cell>
          <cell r="O62">
            <v>3662.8479999999995</v>
          </cell>
        </row>
        <row r="63">
          <cell r="A63" t="str">
            <v>Urban</v>
          </cell>
          <cell r="B63" t="str">
            <v>I 14</v>
          </cell>
          <cell r="C63">
            <v>0.27</v>
          </cell>
          <cell r="D63">
            <v>55</v>
          </cell>
          <cell r="E63">
            <v>126.7</v>
          </cell>
          <cell r="F63">
            <v>14190.4</v>
          </cell>
          <cell r="G63" t="str">
            <v>Urban</v>
          </cell>
          <cell r="H63" t="str">
            <v>I 33</v>
          </cell>
          <cell r="I63">
            <v>0.32</v>
          </cell>
          <cell r="J63">
            <v>65</v>
          </cell>
          <cell r="K63">
            <v>0.73</v>
          </cell>
          <cell r="L63">
            <v>81.759999999999991</v>
          </cell>
          <cell r="M63">
            <v>81.759999999999991</v>
          </cell>
          <cell r="N63">
            <v>43.5</v>
          </cell>
          <cell r="O63">
            <v>3556.5599999999995</v>
          </cell>
        </row>
        <row r="65">
          <cell r="A65" t="str">
            <v>Rural</v>
          </cell>
          <cell r="B65" t="str">
            <v>I 04</v>
          </cell>
          <cell r="C65">
            <v>0.5</v>
          </cell>
          <cell r="D65">
            <v>102</v>
          </cell>
          <cell r="E65">
            <v>161.6</v>
          </cell>
          <cell r="F65">
            <v>18099.2</v>
          </cell>
          <cell r="G65" t="str">
            <v>Rural</v>
          </cell>
          <cell r="H65" t="str">
            <v>I 34</v>
          </cell>
          <cell r="I65">
            <v>0.55000000000000004</v>
          </cell>
          <cell r="J65">
            <v>112</v>
          </cell>
          <cell r="K65">
            <v>1</v>
          </cell>
          <cell r="L65">
            <v>112</v>
          </cell>
          <cell r="M65">
            <v>112</v>
          </cell>
          <cell r="N65">
            <v>47.1</v>
          </cell>
          <cell r="O65">
            <v>5275.2</v>
          </cell>
        </row>
        <row r="66">
          <cell r="A66" t="str">
            <v>Suburban</v>
          </cell>
          <cell r="B66" t="str">
            <v>I 09</v>
          </cell>
          <cell r="C66">
            <v>0.43</v>
          </cell>
          <cell r="D66">
            <v>88</v>
          </cell>
          <cell r="E66">
            <v>121.1</v>
          </cell>
          <cell r="F66">
            <v>13563.199999999999</v>
          </cell>
          <cell r="G66" t="str">
            <v>Suburban</v>
          </cell>
          <cell r="H66" t="str">
            <v>I 35</v>
          </cell>
          <cell r="I66">
            <v>0.55000000000000004</v>
          </cell>
          <cell r="J66">
            <v>112</v>
          </cell>
          <cell r="K66">
            <v>1</v>
          </cell>
          <cell r="L66">
            <v>112</v>
          </cell>
          <cell r="M66">
            <v>112</v>
          </cell>
          <cell r="N66">
            <v>44.8</v>
          </cell>
          <cell r="O66">
            <v>5017.5999999999995</v>
          </cell>
        </row>
        <row r="67">
          <cell r="A67" t="str">
            <v>Urban</v>
          </cell>
          <cell r="B67" t="str">
            <v>I 14</v>
          </cell>
          <cell r="C67">
            <v>0.27</v>
          </cell>
          <cell r="D67">
            <v>55</v>
          </cell>
          <cell r="E67">
            <v>126.7</v>
          </cell>
          <cell r="F67">
            <v>14190.4</v>
          </cell>
          <cell r="G67" t="str">
            <v>Urban</v>
          </cell>
          <cell r="H67" t="str">
            <v>I 36</v>
          </cell>
          <cell r="I67">
            <v>0.55000000000000004</v>
          </cell>
          <cell r="J67">
            <v>112</v>
          </cell>
          <cell r="K67">
            <v>1</v>
          </cell>
          <cell r="L67">
            <v>112</v>
          </cell>
          <cell r="M67">
            <v>112</v>
          </cell>
          <cell r="N67">
            <v>43.5</v>
          </cell>
          <cell r="O67">
            <v>4872</v>
          </cell>
        </row>
        <row r="69">
          <cell r="A69" t="str">
            <v>Rural</v>
          </cell>
          <cell r="B69" t="str">
            <v>I 19</v>
          </cell>
          <cell r="C69">
            <v>0.24</v>
          </cell>
          <cell r="D69">
            <v>49</v>
          </cell>
          <cell r="E69">
            <v>151.30000000000001</v>
          </cell>
          <cell r="F69">
            <v>16945.600000000002</v>
          </cell>
          <cell r="G69" t="str">
            <v>Rural</v>
          </cell>
          <cell r="H69" t="str">
            <v>I 31</v>
          </cell>
          <cell r="I69">
            <v>0.22</v>
          </cell>
          <cell r="J69">
            <v>45</v>
          </cell>
          <cell r="K69">
            <v>0.73</v>
          </cell>
          <cell r="L69">
            <v>81.759999999999991</v>
          </cell>
          <cell r="M69">
            <v>81.759999999999991</v>
          </cell>
          <cell r="N69">
            <v>47.1</v>
          </cell>
          <cell r="O69">
            <v>3850.8959999999997</v>
          </cell>
        </row>
        <row r="70">
          <cell r="A70" t="str">
            <v>Suburban</v>
          </cell>
          <cell r="B70" t="str">
            <v>I 24</v>
          </cell>
          <cell r="C70">
            <v>0.27</v>
          </cell>
          <cell r="D70">
            <v>55</v>
          </cell>
          <cell r="E70">
            <v>145.80000000000001</v>
          </cell>
          <cell r="F70">
            <v>16329.600000000002</v>
          </cell>
          <cell r="G70" t="str">
            <v>Suburban</v>
          </cell>
          <cell r="H70" t="str">
            <v>I 32</v>
          </cell>
          <cell r="I70">
            <v>0.22</v>
          </cell>
          <cell r="J70">
            <v>45</v>
          </cell>
          <cell r="K70">
            <v>0.73</v>
          </cell>
          <cell r="L70">
            <v>81.759999999999991</v>
          </cell>
          <cell r="M70">
            <v>81.759999999999991</v>
          </cell>
          <cell r="N70">
            <v>44.8</v>
          </cell>
          <cell r="O70">
            <v>3662.8479999999995</v>
          </cell>
        </row>
        <row r="71">
          <cell r="A71" t="str">
            <v>Urban</v>
          </cell>
          <cell r="B71" t="str">
            <v>I 29</v>
          </cell>
          <cell r="C71">
            <v>0.21</v>
          </cell>
          <cell r="D71">
            <v>43</v>
          </cell>
          <cell r="E71">
            <v>116.5</v>
          </cell>
          <cell r="F71">
            <v>13048</v>
          </cell>
          <cell r="G71" t="str">
            <v>Urban</v>
          </cell>
          <cell r="H71" t="str">
            <v>I 33</v>
          </cell>
          <cell r="I71">
            <v>0.32</v>
          </cell>
          <cell r="J71">
            <v>65</v>
          </cell>
          <cell r="K71">
            <v>0.73</v>
          </cell>
          <cell r="L71">
            <v>81.759999999999991</v>
          </cell>
          <cell r="M71">
            <v>81.759999999999991</v>
          </cell>
          <cell r="N71">
            <v>43.5</v>
          </cell>
          <cell r="O71">
            <v>3556.5599999999995</v>
          </cell>
        </row>
        <row r="73">
          <cell r="A73" t="str">
            <v>Rural</v>
          </cell>
          <cell r="B73" t="str">
            <v>I 19</v>
          </cell>
          <cell r="C73">
            <v>0.24</v>
          </cell>
          <cell r="D73">
            <v>49</v>
          </cell>
          <cell r="E73">
            <v>151.30000000000001</v>
          </cell>
          <cell r="F73">
            <v>16945.600000000002</v>
          </cell>
          <cell r="G73" t="str">
            <v>Rural</v>
          </cell>
          <cell r="H73" t="str">
            <v>I 34</v>
          </cell>
          <cell r="I73">
            <v>0.55000000000000004</v>
          </cell>
          <cell r="J73">
            <v>112</v>
          </cell>
          <cell r="K73">
            <v>1</v>
          </cell>
          <cell r="L73">
            <v>112</v>
          </cell>
          <cell r="M73">
            <v>112</v>
          </cell>
          <cell r="N73">
            <v>47.1</v>
          </cell>
          <cell r="O73">
            <v>5275.2</v>
          </cell>
        </row>
        <row r="74">
          <cell r="A74" t="str">
            <v>Suburban</v>
          </cell>
          <cell r="B74" t="str">
            <v>I 24</v>
          </cell>
          <cell r="C74">
            <v>0.27</v>
          </cell>
          <cell r="D74">
            <v>55</v>
          </cell>
          <cell r="E74">
            <v>145.80000000000001</v>
          </cell>
          <cell r="F74">
            <v>16329.600000000002</v>
          </cell>
          <cell r="G74" t="str">
            <v>Suburban</v>
          </cell>
          <cell r="H74" t="str">
            <v>I 35</v>
          </cell>
          <cell r="I74">
            <v>0.55000000000000004</v>
          </cell>
          <cell r="J74">
            <v>112</v>
          </cell>
          <cell r="K74">
            <v>1</v>
          </cell>
          <cell r="L74">
            <v>112</v>
          </cell>
          <cell r="M74">
            <v>112</v>
          </cell>
          <cell r="N74">
            <v>44.8</v>
          </cell>
          <cell r="O74">
            <v>5017.5999999999995</v>
          </cell>
        </row>
        <row r="75">
          <cell r="A75" t="str">
            <v>Urban</v>
          </cell>
          <cell r="B75" t="str">
            <v>I 29</v>
          </cell>
          <cell r="C75">
            <v>0.21</v>
          </cell>
          <cell r="D75">
            <v>43</v>
          </cell>
          <cell r="E75">
            <v>116.5</v>
          </cell>
          <cell r="F75">
            <v>13048</v>
          </cell>
          <cell r="G75" t="str">
            <v>Urban</v>
          </cell>
          <cell r="H75" t="str">
            <v>I 36</v>
          </cell>
          <cell r="I75">
            <v>0.55000000000000004</v>
          </cell>
          <cell r="J75">
            <v>112</v>
          </cell>
          <cell r="K75">
            <v>1</v>
          </cell>
          <cell r="L75">
            <v>112</v>
          </cell>
          <cell r="M75">
            <v>112</v>
          </cell>
          <cell r="N75">
            <v>43.5</v>
          </cell>
          <cell r="O75">
            <v>4872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TPA"/>
    </sheetNames>
    <sheetDataSet>
      <sheetData sheetId="0">
        <row r="1">
          <cell r="A1" t="str">
            <v>RTPA NAME</v>
          </cell>
          <cell r="B1" t="str">
            <v>RTPA CODE</v>
          </cell>
        </row>
        <row r="2">
          <cell r="A2" t="str">
            <v>Alpine County Transportation Commission</v>
          </cell>
          <cell r="B2" t="str">
            <v>6126</v>
          </cell>
        </row>
        <row r="3">
          <cell r="A3" t="str">
            <v>Amador County Transportation Commission</v>
          </cell>
          <cell r="B3" t="str">
            <v>6127</v>
          </cell>
        </row>
        <row r="4">
          <cell r="A4" t="str">
            <v>Butte County Association of Governments</v>
          </cell>
          <cell r="B4" t="str">
            <v>6092</v>
          </cell>
        </row>
        <row r="5">
          <cell r="A5" t="str">
            <v>Calaveras Council of Governments</v>
          </cell>
          <cell r="B5" t="str">
            <v>6128</v>
          </cell>
        </row>
        <row r="6">
          <cell r="A6" t="str">
            <v>Colusa County Transportation Commission</v>
          </cell>
          <cell r="B6" t="str">
            <v>6129</v>
          </cell>
        </row>
        <row r="7">
          <cell r="A7" t="str">
            <v>Council of Fresno County Governments</v>
          </cell>
          <cell r="B7" t="str">
            <v>6086</v>
          </cell>
        </row>
        <row r="8">
          <cell r="A8" t="str">
            <v>Council of San Benito County Governments</v>
          </cell>
          <cell r="B8" t="str">
            <v>6060</v>
          </cell>
        </row>
        <row r="9">
          <cell r="A9" t="str">
            <v>Del Norte County Transportation Commission</v>
          </cell>
          <cell r="B9" t="str">
            <v>6130</v>
          </cell>
        </row>
        <row r="10">
          <cell r="A10" t="str">
            <v>El Dorado County Transportation Commission</v>
          </cell>
          <cell r="B10" t="str">
            <v>6157</v>
          </cell>
        </row>
        <row r="11">
          <cell r="A11" t="str">
            <v>Glenn County Transportation Commission</v>
          </cell>
          <cell r="B11" t="str">
            <v>6132</v>
          </cell>
        </row>
        <row r="12">
          <cell r="A12" t="str">
            <v>Humboldt County Association of Governments</v>
          </cell>
          <cell r="B12" t="str">
            <v>6133</v>
          </cell>
        </row>
        <row r="13">
          <cell r="A13" t="str">
            <v>Inyo County Transportation Commission</v>
          </cell>
          <cell r="B13" t="str">
            <v>6134</v>
          </cell>
        </row>
        <row r="14">
          <cell r="A14" t="str">
            <v>Kern County Council of Governments</v>
          </cell>
          <cell r="B14" t="str">
            <v>6087</v>
          </cell>
        </row>
        <row r="15">
          <cell r="A15" t="str">
            <v>Kings County Association of Governments</v>
          </cell>
          <cell r="B15" t="str">
            <v>6135</v>
          </cell>
        </row>
        <row r="16">
          <cell r="A16" t="str">
            <v>Lake County/City Area Planning Council</v>
          </cell>
          <cell r="B16" t="str">
            <v>6136</v>
          </cell>
        </row>
        <row r="17">
          <cell r="A17" t="str">
            <v>Lassen County Transportation Commission</v>
          </cell>
          <cell r="B17" t="str">
            <v>6137</v>
          </cell>
        </row>
        <row r="18">
          <cell r="A18" t="str">
            <v>Los Angeles County Metropolitan Transportation Authority</v>
          </cell>
          <cell r="B18" t="str">
            <v>6065</v>
          </cell>
        </row>
        <row r="19">
          <cell r="A19" t="str">
            <v>Madera County Transportation Commission</v>
          </cell>
          <cell r="B19" t="str">
            <v>6138</v>
          </cell>
        </row>
        <row r="20">
          <cell r="A20" t="str">
            <v>Mariposa County Transportation Commission</v>
          </cell>
          <cell r="B20" t="str">
            <v>6139</v>
          </cell>
        </row>
        <row r="21">
          <cell r="A21" t="str">
            <v>Mendocino Council of Governments</v>
          </cell>
          <cell r="B21" t="str">
            <v>6140</v>
          </cell>
        </row>
        <row r="22">
          <cell r="A22" t="str">
            <v>Merced County Association of Governments</v>
          </cell>
          <cell r="B22" t="str">
            <v>6095</v>
          </cell>
        </row>
        <row r="23">
          <cell r="A23" t="str">
            <v>Metropolitan Transportation Commission</v>
          </cell>
          <cell r="B23" t="str">
            <v>6084</v>
          </cell>
        </row>
        <row r="24">
          <cell r="A24" t="str">
            <v>Modoc County Transportation Commission</v>
          </cell>
          <cell r="B24" t="str">
            <v>6141</v>
          </cell>
        </row>
        <row r="25">
          <cell r="A25" t="str">
            <v>Mono County Transportation Commission</v>
          </cell>
          <cell r="B25" t="str">
            <v>6142</v>
          </cell>
        </row>
        <row r="26">
          <cell r="A26" t="str">
            <v>Nevada County Transportation Commission</v>
          </cell>
          <cell r="B26" t="str">
            <v>6144</v>
          </cell>
        </row>
        <row r="27">
          <cell r="A27" t="str">
            <v>Orange County Transportation Authority</v>
          </cell>
          <cell r="B27" t="str">
            <v>6071</v>
          </cell>
        </row>
        <row r="28">
          <cell r="A28" t="str">
            <v>Placer County Transportation Planning Agency</v>
          </cell>
          <cell r="B28" t="str">
            <v>6158</v>
          </cell>
        </row>
        <row r="29">
          <cell r="A29" t="str">
            <v>Plumas County Transportation Commission</v>
          </cell>
          <cell r="B29" t="str">
            <v>6147</v>
          </cell>
        </row>
        <row r="30">
          <cell r="A30" t="str">
            <v>Riverside County Transportation Commission</v>
          </cell>
          <cell r="B30" t="str">
            <v>6054</v>
          </cell>
        </row>
        <row r="31">
          <cell r="A31" t="str">
            <v>Sacramento Area Council of Governments</v>
          </cell>
          <cell r="B31" t="str">
            <v>6085</v>
          </cell>
        </row>
        <row r="32">
          <cell r="A32" t="str">
            <v>San Bernardino Associated Governments</v>
          </cell>
          <cell r="B32" t="str">
            <v>6053</v>
          </cell>
        </row>
        <row r="33">
          <cell r="A33" t="str">
            <v>San Diego Association of Governments</v>
          </cell>
          <cell r="B33" t="str">
            <v>6066</v>
          </cell>
        </row>
        <row r="34">
          <cell r="A34" t="str">
            <v>San Joaquin Council of Governments</v>
          </cell>
          <cell r="B34" t="str">
            <v>6088</v>
          </cell>
        </row>
        <row r="35">
          <cell r="A35" t="str">
            <v>San Luis Obispo Council of Governments</v>
          </cell>
          <cell r="B35" t="str">
            <v>6096</v>
          </cell>
        </row>
        <row r="36">
          <cell r="A36" t="str">
            <v>Santa Barbara County Association of Governments</v>
          </cell>
          <cell r="B36" t="str">
            <v>6090</v>
          </cell>
        </row>
        <row r="37">
          <cell r="A37" t="str">
            <v>Santa Cruz County Regional Transportation Commission</v>
          </cell>
          <cell r="B37" t="str">
            <v>6149</v>
          </cell>
        </row>
        <row r="38">
          <cell r="A38" t="str">
            <v>Shasta County Regional Transportation Planning Agency</v>
          </cell>
          <cell r="B38" t="str">
            <v>6093</v>
          </cell>
        </row>
        <row r="39">
          <cell r="A39" t="str">
            <v>Sierra County Transportation Commission</v>
          </cell>
          <cell r="B39" t="str">
            <v>6150</v>
          </cell>
        </row>
        <row r="40">
          <cell r="A40" t="str">
            <v>Siskiyou County Transportation Commission</v>
          </cell>
          <cell r="B40" t="str">
            <v>6151</v>
          </cell>
        </row>
        <row r="41">
          <cell r="A41" t="str">
            <v>Southern California Association of Governments</v>
          </cell>
          <cell r="B41" t="str">
            <v>6049</v>
          </cell>
        </row>
        <row r="42">
          <cell r="A42" t="str">
            <v>Stanislaus Council of Governments</v>
          </cell>
          <cell r="B42" t="str">
            <v>6089</v>
          </cell>
        </row>
        <row r="43">
          <cell r="A43" t="str">
            <v>Tahoe Regional Planning Agency</v>
          </cell>
          <cell r="B43" t="str">
            <v>6125</v>
          </cell>
        </row>
        <row r="44">
          <cell r="A44" t="str">
            <v>Tehama County Transportation Commission</v>
          </cell>
          <cell r="B44" t="str">
            <v>6152</v>
          </cell>
        </row>
        <row r="45">
          <cell r="A45" t="str">
            <v>Transportation Agency For Monterey County</v>
          </cell>
          <cell r="B45" t="str">
            <v>6143</v>
          </cell>
        </row>
        <row r="46">
          <cell r="A46" t="str">
            <v>Trinity County Transportation Commission</v>
          </cell>
          <cell r="B46" t="str">
            <v>6153</v>
          </cell>
        </row>
        <row r="47">
          <cell r="A47" t="str">
            <v>Tulare County Association of Governments</v>
          </cell>
          <cell r="B47" t="str">
            <v>6094</v>
          </cell>
        </row>
        <row r="48">
          <cell r="A48" t="str">
            <v>Tuolumne County Transportation Council</v>
          </cell>
          <cell r="B48" t="str">
            <v>6154</v>
          </cell>
        </row>
        <row r="49">
          <cell r="A49" t="str">
            <v>Ventura County Transportation Commission</v>
          </cell>
          <cell r="B49" t="str">
            <v>6155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List"/>
      <sheetName val="report-originalExportedApplicat"/>
      <sheetName val="report"/>
      <sheetName val="report-short"/>
      <sheetName val="BCProjectsReview"/>
      <sheetName val="BCProjectsApproved"/>
      <sheetName val="ApprovalList"/>
      <sheetName val="SA-Xwalk"/>
      <sheetName val="SA-GR"/>
      <sheetName val="Summary"/>
      <sheetName val="Summary-afterReview"/>
      <sheetName val="Summary-SA-Xwalk"/>
      <sheetName val="ByAgencies"/>
      <sheetName val="Notes"/>
      <sheetName val="CMAnalys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IP General Fund Types"/>
      <sheetName val="Pivot 060407 v. 6"/>
      <sheetName val="Sheet1"/>
      <sheetName val="Pivot 060407 v.8"/>
      <sheetName val="pivot by agency"/>
      <sheetName val="Pivot 060607 v.9"/>
      <sheetName val="Pivot 061507 v.10"/>
      <sheetName val="Pivot 061507 v.11"/>
      <sheetName val="Pivot 061507 v. 12"/>
      <sheetName val="0711 Revenue"/>
      <sheetName val="0711 Expenditure Breakout"/>
      <sheetName val="0717 Limited Expend. Breakout"/>
      <sheetName val="0703 SUMMARY"/>
      <sheetName val="0712 for spread"/>
      <sheetName val="Sheet2"/>
      <sheetName val="071707 lump sum, spread"/>
      <sheetName val="Project List EDITED(dont sort)"/>
      <sheetName val="Project List EDITED summary"/>
      <sheetName val="Projects with Questions"/>
      <sheetName val="Vision, strategies, 4-23 UPDATE"/>
      <sheetName val="Project list WITH ALL"/>
      <sheetName val="Spreading"/>
      <sheetName val="Project combo rd agency brkout"/>
      <sheetName val="Plan, Study list"/>
      <sheetName val="Cost adjustments list"/>
      <sheetName val="No Date Projects"/>
      <sheetName val="Comment Period 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E7" t="str">
            <v>Caltrans District 3</v>
          </cell>
          <cell r="J7">
            <v>2008</v>
          </cell>
          <cell r="M7">
            <v>11725000</v>
          </cell>
          <cell r="Z7">
            <v>1758750</v>
          </cell>
          <cell r="AC7">
            <v>2345000</v>
          </cell>
          <cell r="AF7">
            <v>7621250</v>
          </cell>
        </row>
        <row r="8">
          <cell r="E8" t="str">
            <v>City of Sacramento Dept of Transportation</v>
          </cell>
          <cell r="J8">
            <v>2010</v>
          </cell>
          <cell r="M8">
            <v>38000000</v>
          </cell>
          <cell r="Y8">
            <v>2003</v>
          </cell>
          <cell r="Z8">
            <v>5700000</v>
          </cell>
          <cell r="AB8">
            <v>2006</v>
          </cell>
          <cell r="AC8">
            <v>7600000</v>
          </cell>
          <cell r="AE8">
            <v>2008</v>
          </cell>
          <cell r="AF8">
            <v>24700000</v>
          </cell>
        </row>
        <row r="9">
          <cell r="E9" t="str">
            <v>City of Rocklin Division of Engineering</v>
          </cell>
          <cell r="J9">
            <v>2006</v>
          </cell>
          <cell r="M9">
            <v>500000</v>
          </cell>
          <cell r="Z9">
            <v>75000</v>
          </cell>
          <cell r="AC9">
            <v>100000</v>
          </cell>
          <cell r="AF9">
            <v>325000</v>
          </cell>
        </row>
        <row r="10">
          <cell r="E10" t="str">
            <v>Sutter County Dept of Public Works</v>
          </cell>
          <cell r="J10">
            <v>2006</v>
          </cell>
          <cell r="M10">
            <v>807636</v>
          </cell>
          <cell r="Z10">
            <v>121145.4</v>
          </cell>
          <cell r="AC10">
            <v>161527.20000000001</v>
          </cell>
          <cell r="AF10">
            <v>524963.4</v>
          </cell>
        </row>
        <row r="11">
          <cell r="E11" t="str">
            <v>Placer County Dept of Public Works</v>
          </cell>
          <cell r="J11">
            <v>2007</v>
          </cell>
          <cell r="M11">
            <v>417200</v>
          </cell>
          <cell r="Z11">
            <v>62580</v>
          </cell>
          <cell r="AC11">
            <v>83440</v>
          </cell>
          <cell r="AF11">
            <v>271180</v>
          </cell>
        </row>
        <row r="12">
          <cell r="E12" t="str">
            <v>City of Sacramento Dept of Transportation</v>
          </cell>
          <cell r="J12">
            <v>2007</v>
          </cell>
          <cell r="M12">
            <v>3225000</v>
          </cell>
          <cell r="Y12">
            <v>2004</v>
          </cell>
          <cell r="Z12">
            <v>483750</v>
          </cell>
          <cell r="AB12">
            <v>2005</v>
          </cell>
          <cell r="AC12">
            <v>645000</v>
          </cell>
          <cell r="AE12">
            <v>2006</v>
          </cell>
          <cell r="AF12">
            <v>2096250</v>
          </cell>
        </row>
        <row r="13">
          <cell r="E13" t="str">
            <v>City of Sacramento Dept of Transportation</v>
          </cell>
          <cell r="J13">
            <v>2014</v>
          </cell>
          <cell r="M13">
            <v>122000000</v>
          </cell>
          <cell r="Y13">
            <v>2004</v>
          </cell>
          <cell r="Z13">
            <v>18300000</v>
          </cell>
          <cell r="AB13">
            <v>2009</v>
          </cell>
          <cell r="AC13">
            <v>24400000</v>
          </cell>
          <cell r="AE13">
            <v>2012</v>
          </cell>
          <cell r="AF13">
            <v>79300000</v>
          </cell>
        </row>
        <row r="14">
          <cell r="E14" t="str">
            <v>Caltrans District 3</v>
          </cell>
          <cell r="J14">
            <v>2014</v>
          </cell>
          <cell r="M14">
            <v>150000000</v>
          </cell>
          <cell r="Y14">
            <v>2004</v>
          </cell>
          <cell r="Z14">
            <v>22500000</v>
          </cell>
          <cell r="AB14">
            <v>2009</v>
          </cell>
          <cell r="AC14">
            <v>30000000</v>
          </cell>
          <cell r="AE14">
            <v>2012</v>
          </cell>
          <cell r="AF14">
            <v>97500000</v>
          </cell>
        </row>
        <row r="15">
          <cell r="E15" t="str">
            <v>Caltrans District 3</v>
          </cell>
          <cell r="J15">
            <v>2014</v>
          </cell>
          <cell r="M15">
            <v>200000000</v>
          </cell>
          <cell r="Y15">
            <v>2004</v>
          </cell>
          <cell r="Z15">
            <v>30000000</v>
          </cell>
          <cell r="AB15">
            <v>2009</v>
          </cell>
          <cell r="AC15">
            <v>40000000</v>
          </cell>
          <cell r="AE15">
            <v>2012</v>
          </cell>
          <cell r="AF15">
            <v>130000000</v>
          </cell>
        </row>
        <row r="16">
          <cell r="E16" t="str">
            <v>City of Folsom Dept of Public Works</v>
          </cell>
          <cell r="J16">
            <v>2007</v>
          </cell>
          <cell r="M16">
            <v>193200</v>
          </cell>
          <cell r="Z16">
            <v>28980</v>
          </cell>
          <cell r="AC16">
            <v>38640</v>
          </cell>
          <cell r="AF16">
            <v>125580</v>
          </cell>
        </row>
        <row r="17">
          <cell r="E17" t="str">
            <v>Yuba County Dept of Public Works</v>
          </cell>
          <cell r="J17">
            <v>2007</v>
          </cell>
          <cell r="M17">
            <v>900000</v>
          </cell>
          <cell r="Z17">
            <v>135000</v>
          </cell>
          <cell r="AC17">
            <v>180000</v>
          </cell>
          <cell r="AF17">
            <v>585000</v>
          </cell>
        </row>
        <row r="18">
          <cell r="E18" t="str">
            <v>City of Sacramento Dept of Transportation</v>
          </cell>
          <cell r="J18">
            <v>2008</v>
          </cell>
          <cell r="M18">
            <v>6900000</v>
          </cell>
          <cell r="Z18">
            <v>1035000</v>
          </cell>
          <cell r="AC18">
            <v>1380000</v>
          </cell>
          <cell r="AF18">
            <v>4485000</v>
          </cell>
        </row>
        <row r="19">
          <cell r="E19" t="str">
            <v>City of Yuba City Dept of Public Works</v>
          </cell>
          <cell r="J19">
            <v>2008</v>
          </cell>
          <cell r="M19">
            <v>7500000</v>
          </cell>
          <cell r="Z19">
            <v>1125000</v>
          </cell>
          <cell r="AC19">
            <v>1500000</v>
          </cell>
          <cell r="AF19">
            <v>4875000</v>
          </cell>
        </row>
        <row r="20">
          <cell r="E20" t="str">
            <v>Sacramento County Dept of Transportation</v>
          </cell>
          <cell r="J20">
            <v>2009</v>
          </cell>
          <cell r="M20">
            <v>4268000</v>
          </cell>
          <cell r="Y20">
            <v>2005</v>
          </cell>
          <cell r="Z20">
            <v>640200</v>
          </cell>
          <cell r="AB20">
            <v>2007</v>
          </cell>
          <cell r="AC20">
            <v>853600</v>
          </cell>
          <cell r="AE20">
            <v>2008</v>
          </cell>
          <cell r="AF20">
            <v>2774200</v>
          </cell>
        </row>
        <row r="21">
          <cell r="E21" t="str">
            <v>Caltrans District 3</v>
          </cell>
          <cell r="J21">
            <v>2015</v>
          </cell>
          <cell r="M21">
            <v>125000000</v>
          </cell>
          <cell r="Y21">
            <v>2005</v>
          </cell>
          <cell r="Z21">
            <v>18750000</v>
          </cell>
          <cell r="AB21">
            <v>2010</v>
          </cell>
          <cell r="AC21">
            <v>25000000</v>
          </cell>
          <cell r="AE21">
            <v>2013</v>
          </cell>
          <cell r="AF21">
            <v>81250000</v>
          </cell>
        </row>
        <row r="22">
          <cell r="E22" t="str">
            <v>Placer County Dept of Public Works</v>
          </cell>
          <cell r="J22">
            <v>2008</v>
          </cell>
          <cell r="M22">
            <v>223000</v>
          </cell>
          <cell r="Z22">
            <v>33450</v>
          </cell>
          <cell r="AC22">
            <v>44600</v>
          </cell>
          <cell r="AF22">
            <v>144950</v>
          </cell>
        </row>
        <row r="23">
          <cell r="E23" t="str">
            <v>Yuba County Dept of Public Works</v>
          </cell>
          <cell r="J23">
            <v>2008</v>
          </cell>
          <cell r="M23">
            <v>400000</v>
          </cell>
          <cell r="Z23">
            <v>60000</v>
          </cell>
          <cell r="AC23">
            <v>80000</v>
          </cell>
          <cell r="AF23">
            <v>260000</v>
          </cell>
        </row>
        <row r="24">
          <cell r="E24" t="str">
            <v>Yuba County Dept of Public Works</v>
          </cell>
          <cell r="J24">
            <v>2008</v>
          </cell>
          <cell r="M24">
            <v>565000</v>
          </cell>
          <cell r="Z24">
            <v>84750</v>
          </cell>
          <cell r="AC24">
            <v>113000</v>
          </cell>
          <cell r="AF24">
            <v>367250</v>
          </cell>
        </row>
        <row r="25">
          <cell r="E25" t="str">
            <v>City of Elk Grove</v>
          </cell>
          <cell r="J25">
            <v>2008</v>
          </cell>
          <cell r="M25">
            <v>930000</v>
          </cell>
          <cell r="Z25">
            <v>139500</v>
          </cell>
          <cell r="AC25">
            <v>186000</v>
          </cell>
          <cell r="AF25">
            <v>604500</v>
          </cell>
        </row>
        <row r="26">
          <cell r="E26" t="str">
            <v>Yuba County Dept of Public Works</v>
          </cell>
          <cell r="J26">
            <v>2008</v>
          </cell>
          <cell r="M26">
            <v>1200000</v>
          </cell>
          <cell r="Z26">
            <v>180000</v>
          </cell>
          <cell r="AC26">
            <v>240000</v>
          </cell>
          <cell r="AF26">
            <v>780000</v>
          </cell>
        </row>
        <row r="27">
          <cell r="E27" t="str">
            <v>Town of Loomis Dept of Public Works</v>
          </cell>
          <cell r="J27">
            <v>2010</v>
          </cell>
          <cell r="M27">
            <v>5899180</v>
          </cell>
          <cell r="Y27">
            <v>2006</v>
          </cell>
          <cell r="Z27">
            <v>884877</v>
          </cell>
          <cell r="AB27">
            <v>2008</v>
          </cell>
          <cell r="AC27">
            <v>1179836</v>
          </cell>
          <cell r="AE27">
            <v>2009</v>
          </cell>
          <cell r="AF27">
            <v>3834467</v>
          </cell>
        </row>
        <row r="28">
          <cell r="E28" t="str">
            <v>Placer County Dept of Public Works</v>
          </cell>
          <cell r="J28">
            <v>2010</v>
          </cell>
          <cell r="M28">
            <v>8000000</v>
          </cell>
          <cell r="Y28">
            <v>2006</v>
          </cell>
          <cell r="Z28">
            <v>1200000</v>
          </cell>
          <cell r="AB28">
            <v>2008</v>
          </cell>
          <cell r="AC28">
            <v>1600000</v>
          </cell>
          <cell r="AE28">
            <v>2009</v>
          </cell>
          <cell r="AF28">
            <v>5200000</v>
          </cell>
        </row>
        <row r="29">
          <cell r="E29" t="str">
            <v>City of Roseville Dept of Public Works</v>
          </cell>
          <cell r="J29">
            <v>2012</v>
          </cell>
          <cell r="M29">
            <v>12500000</v>
          </cell>
          <cell r="Y29">
            <v>2006</v>
          </cell>
          <cell r="Z29">
            <v>1875000</v>
          </cell>
          <cell r="AB29">
            <v>2009</v>
          </cell>
          <cell r="AC29">
            <v>2500000</v>
          </cell>
          <cell r="AE29">
            <v>2010</v>
          </cell>
          <cell r="AF29">
            <v>8125000</v>
          </cell>
        </row>
        <row r="30">
          <cell r="E30" t="str">
            <v>Caltrans District 3</v>
          </cell>
          <cell r="J30">
            <v>2013</v>
          </cell>
          <cell r="M30">
            <v>30000000</v>
          </cell>
          <cell r="Y30">
            <v>2006</v>
          </cell>
          <cell r="Z30">
            <v>4500000</v>
          </cell>
          <cell r="AB30">
            <v>2009</v>
          </cell>
          <cell r="AC30">
            <v>6000000</v>
          </cell>
          <cell r="AE30">
            <v>2011</v>
          </cell>
          <cell r="AF30">
            <v>19500000</v>
          </cell>
        </row>
        <row r="31">
          <cell r="E31" t="str">
            <v>Caltrans District 3</v>
          </cell>
          <cell r="J31">
            <v>2013</v>
          </cell>
          <cell r="M31">
            <v>40000000</v>
          </cell>
          <cell r="Y31">
            <v>2006</v>
          </cell>
          <cell r="Z31">
            <v>6000000</v>
          </cell>
          <cell r="AB31">
            <v>2009</v>
          </cell>
          <cell r="AC31">
            <v>8000000</v>
          </cell>
          <cell r="AE31">
            <v>2011</v>
          </cell>
          <cell r="AF31">
            <v>26000000</v>
          </cell>
        </row>
        <row r="32">
          <cell r="E32" t="str">
            <v>Caltrans District 3</v>
          </cell>
          <cell r="J32">
            <v>2013</v>
          </cell>
          <cell r="M32">
            <v>60000000</v>
          </cell>
          <cell r="Y32">
            <v>2006</v>
          </cell>
          <cell r="Z32">
            <v>9000000</v>
          </cell>
          <cell r="AB32">
            <v>2009</v>
          </cell>
          <cell r="AC32">
            <v>12000000</v>
          </cell>
          <cell r="AE32">
            <v>2011</v>
          </cell>
          <cell r="AF32">
            <v>39000000</v>
          </cell>
        </row>
        <row r="33">
          <cell r="E33" t="str">
            <v>Placer County Dept of Public Works</v>
          </cell>
          <cell r="J33">
            <v>2016</v>
          </cell>
          <cell r="M33">
            <v>145000000</v>
          </cell>
          <cell r="Y33">
            <v>2006</v>
          </cell>
          <cell r="Z33">
            <v>21750000</v>
          </cell>
          <cell r="AB33">
            <v>2011</v>
          </cell>
          <cell r="AC33">
            <v>29000000</v>
          </cell>
          <cell r="AE33">
            <v>2014</v>
          </cell>
          <cell r="AF33">
            <v>94250000</v>
          </cell>
        </row>
        <row r="34">
          <cell r="E34" t="str">
            <v>Caltrans District 3</v>
          </cell>
          <cell r="J34">
            <v>2016</v>
          </cell>
          <cell r="M34">
            <v>200000000</v>
          </cell>
          <cell r="Y34">
            <v>2006</v>
          </cell>
          <cell r="Z34">
            <v>30000000</v>
          </cell>
          <cell r="AB34">
            <v>2011</v>
          </cell>
          <cell r="AC34">
            <v>40000000</v>
          </cell>
          <cell r="AE34">
            <v>2014</v>
          </cell>
          <cell r="AF34">
            <v>130000000</v>
          </cell>
        </row>
        <row r="35">
          <cell r="E35" t="str">
            <v>Yuba County Dept of Public Works</v>
          </cell>
          <cell r="J35">
            <v>2009</v>
          </cell>
          <cell r="M35">
            <v>250000</v>
          </cell>
          <cell r="Z35">
            <v>37500</v>
          </cell>
          <cell r="AC35">
            <v>50000</v>
          </cell>
          <cell r="AF35">
            <v>162500</v>
          </cell>
        </row>
        <row r="36">
          <cell r="E36" t="str">
            <v>Yuba County Dept of Public Works</v>
          </cell>
          <cell r="J36">
            <v>2009</v>
          </cell>
          <cell r="M36">
            <v>700000</v>
          </cell>
          <cell r="Z36">
            <v>105000</v>
          </cell>
          <cell r="AC36">
            <v>140000</v>
          </cell>
          <cell r="AF36">
            <v>455000</v>
          </cell>
        </row>
        <row r="37">
          <cell r="E37" t="str">
            <v>Yuba County Dept of Public Works</v>
          </cell>
          <cell r="J37">
            <v>2009</v>
          </cell>
          <cell r="M37">
            <v>750000</v>
          </cell>
          <cell r="Z37">
            <v>112500</v>
          </cell>
          <cell r="AC37">
            <v>150000</v>
          </cell>
          <cell r="AF37">
            <v>487500</v>
          </cell>
        </row>
        <row r="38">
          <cell r="E38" t="str">
            <v>City of Placerville Dept of Public Works</v>
          </cell>
          <cell r="J38">
            <v>2009</v>
          </cell>
          <cell r="M38">
            <v>960126</v>
          </cell>
          <cell r="Z38">
            <v>144018.9</v>
          </cell>
          <cell r="AC38">
            <v>192025.2</v>
          </cell>
          <cell r="AF38">
            <v>624081.9</v>
          </cell>
        </row>
        <row r="39">
          <cell r="E39" t="str">
            <v>City of Rancho Cordova</v>
          </cell>
          <cell r="J39">
            <v>2009</v>
          </cell>
          <cell r="M39">
            <v>2313704</v>
          </cell>
          <cell r="Z39">
            <v>347055.6</v>
          </cell>
          <cell r="AC39">
            <v>462740.80000000005</v>
          </cell>
          <cell r="AF39">
            <v>1503907.6</v>
          </cell>
        </row>
        <row r="40">
          <cell r="E40" t="str">
            <v>City of Elk Grove</v>
          </cell>
          <cell r="J40">
            <v>2009</v>
          </cell>
          <cell r="M40">
            <v>3348000</v>
          </cell>
          <cell r="Z40">
            <v>502200</v>
          </cell>
          <cell r="AC40">
            <v>669600</v>
          </cell>
          <cell r="AF40">
            <v>2176200</v>
          </cell>
        </row>
        <row r="41">
          <cell r="E41" t="str">
            <v>City of Rancho Cordova</v>
          </cell>
          <cell r="J41">
            <v>2017</v>
          </cell>
          <cell r="M41">
            <v>86200800</v>
          </cell>
          <cell r="Y41">
            <v>2007</v>
          </cell>
          <cell r="Z41">
            <v>12930120</v>
          </cell>
          <cell r="AB41">
            <v>2012</v>
          </cell>
          <cell r="AC41">
            <v>17240160</v>
          </cell>
          <cell r="AE41">
            <v>2015</v>
          </cell>
          <cell r="AF41">
            <v>56030520</v>
          </cell>
        </row>
        <row r="42">
          <cell r="E42" t="str">
            <v>Yuba County Dept of Public Works</v>
          </cell>
          <cell r="J42">
            <v>2010</v>
          </cell>
          <cell r="M42">
            <v>700000</v>
          </cell>
          <cell r="Z42">
            <v>105000</v>
          </cell>
          <cell r="AC42">
            <v>140000</v>
          </cell>
          <cell r="AF42">
            <v>455000</v>
          </cell>
        </row>
        <row r="43">
          <cell r="E43" t="str">
            <v>South Placer Regional Transportation Authority</v>
          </cell>
          <cell r="J43">
            <v>2012</v>
          </cell>
          <cell r="M43">
            <v>7500000</v>
          </cell>
          <cell r="Y43">
            <v>2008</v>
          </cell>
          <cell r="Z43">
            <v>1125000</v>
          </cell>
          <cell r="AB43">
            <v>2010</v>
          </cell>
          <cell r="AC43">
            <v>1500000</v>
          </cell>
          <cell r="AE43">
            <v>2011</v>
          </cell>
          <cell r="AF43">
            <v>4875000</v>
          </cell>
        </row>
        <row r="44">
          <cell r="E44" t="str">
            <v>City of Lincoln Dept of Public Works</v>
          </cell>
          <cell r="J44">
            <v>2012</v>
          </cell>
          <cell r="M44">
            <v>4000000</v>
          </cell>
          <cell r="Y44">
            <v>2008</v>
          </cell>
          <cell r="Z44">
            <v>600000</v>
          </cell>
          <cell r="AB44">
            <v>2010</v>
          </cell>
          <cell r="AC44">
            <v>800000</v>
          </cell>
          <cell r="AE44">
            <v>2011</v>
          </cell>
          <cell r="AF44">
            <v>2600000</v>
          </cell>
        </row>
        <row r="45">
          <cell r="E45" t="str">
            <v>El Dorado County Dept of Transportation</v>
          </cell>
          <cell r="J45">
            <v>2012</v>
          </cell>
          <cell r="M45">
            <v>4213000</v>
          </cell>
          <cell r="Y45">
            <v>2008</v>
          </cell>
          <cell r="Z45">
            <v>631950</v>
          </cell>
          <cell r="AB45">
            <v>2010</v>
          </cell>
          <cell r="AC45">
            <v>842600</v>
          </cell>
          <cell r="AE45">
            <v>2011</v>
          </cell>
          <cell r="AF45">
            <v>2738450</v>
          </cell>
        </row>
        <row r="46">
          <cell r="E46" t="str">
            <v>City of Rocklin Division of Engineering</v>
          </cell>
          <cell r="J46">
            <v>2012</v>
          </cell>
          <cell r="M46">
            <v>4500000</v>
          </cell>
          <cell r="Y46">
            <v>2008</v>
          </cell>
          <cell r="Z46">
            <v>675000</v>
          </cell>
          <cell r="AB46">
            <v>2010</v>
          </cell>
          <cell r="AC46">
            <v>900000</v>
          </cell>
          <cell r="AE46">
            <v>2011</v>
          </cell>
          <cell r="AF46">
            <v>2925000</v>
          </cell>
        </row>
        <row r="47">
          <cell r="E47" t="str">
            <v>Caltrans District 3</v>
          </cell>
          <cell r="J47">
            <v>2014</v>
          </cell>
          <cell r="M47">
            <v>20000000</v>
          </cell>
          <cell r="Y47">
            <v>2008</v>
          </cell>
          <cell r="Z47">
            <v>3000000</v>
          </cell>
          <cell r="AB47">
            <v>2011</v>
          </cell>
          <cell r="AC47">
            <v>4000000</v>
          </cell>
          <cell r="AE47">
            <v>2012</v>
          </cell>
          <cell r="AF47">
            <v>13000000</v>
          </cell>
        </row>
        <row r="48">
          <cell r="E48" t="str">
            <v>City of Sacramento Dept of Transportation</v>
          </cell>
          <cell r="J48">
            <v>2014</v>
          </cell>
          <cell r="M48">
            <v>20000000</v>
          </cell>
          <cell r="Y48">
            <v>2008</v>
          </cell>
          <cell r="Z48">
            <v>3000000</v>
          </cell>
          <cell r="AB48">
            <v>2011</v>
          </cell>
          <cell r="AC48">
            <v>4000000</v>
          </cell>
          <cell r="AE48">
            <v>2012</v>
          </cell>
          <cell r="AF48">
            <v>13000000</v>
          </cell>
        </row>
        <row r="49">
          <cell r="E49" t="str">
            <v>City of Rocklin Division of Engineering</v>
          </cell>
          <cell r="J49">
            <v>2015</v>
          </cell>
          <cell r="M49">
            <v>30000000</v>
          </cell>
          <cell r="Y49">
            <v>2008</v>
          </cell>
          <cell r="Z49">
            <v>4500000</v>
          </cell>
          <cell r="AB49">
            <v>2011</v>
          </cell>
          <cell r="AC49">
            <v>6000000</v>
          </cell>
          <cell r="AE49">
            <v>2013</v>
          </cell>
          <cell r="AF49">
            <v>19500000</v>
          </cell>
        </row>
        <row r="50">
          <cell r="E50" t="str">
            <v>Caltrans District 3</v>
          </cell>
          <cell r="J50">
            <v>2015</v>
          </cell>
          <cell r="M50">
            <v>30200000</v>
          </cell>
          <cell r="Y50">
            <v>2008</v>
          </cell>
          <cell r="Z50">
            <v>4530000</v>
          </cell>
          <cell r="AB50">
            <v>2011</v>
          </cell>
          <cell r="AC50">
            <v>6040000</v>
          </cell>
          <cell r="AE50">
            <v>2013</v>
          </cell>
          <cell r="AF50">
            <v>19630000</v>
          </cell>
        </row>
        <row r="51">
          <cell r="E51" t="str">
            <v>Sacramento County Dept of Transportation</v>
          </cell>
          <cell r="J51">
            <v>2018</v>
          </cell>
          <cell r="M51">
            <v>105000000</v>
          </cell>
          <cell r="Y51">
            <v>2008</v>
          </cell>
          <cell r="Z51">
            <v>15750000</v>
          </cell>
          <cell r="AB51">
            <v>2013</v>
          </cell>
          <cell r="AC51">
            <v>21000000</v>
          </cell>
          <cell r="AE51">
            <v>2016</v>
          </cell>
          <cell r="AF51">
            <v>68250000</v>
          </cell>
        </row>
        <row r="52">
          <cell r="E52" t="str">
            <v>City of Roseville Dept of Public Works</v>
          </cell>
          <cell r="J52">
            <v>2011</v>
          </cell>
          <cell r="M52">
            <v>200000</v>
          </cell>
          <cell r="Z52">
            <v>30000</v>
          </cell>
          <cell r="AC52">
            <v>40000</v>
          </cell>
          <cell r="AF52">
            <v>130000</v>
          </cell>
        </row>
        <row r="53">
          <cell r="E53" t="str">
            <v>Town of Loomis Dept of Public Works</v>
          </cell>
          <cell r="J53">
            <v>2011</v>
          </cell>
          <cell r="M53">
            <v>400000</v>
          </cell>
          <cell r="Z53">
            <v>60000</v>
          </cell>
          <cell r="AC53">
            <v>80000</v>
          </cell>
          <cell r="AF53">
            <v>260000</v>
          </cell>
        </row>
        <row r="54">
          <cell r="E54" t="str">
            <v>City of Marysville Dept of Public Works</v>
          </cell>
          <cell r="J54">
            <v>2011</v>
          </cell>
          <cell r="M54">
            <v>750000</v>
          </cell>
          <cell r="Z54">
            <v>112500</v>
          </cell>
          <cell r="AC54">
            <v>150000</v>
          </cell>
          <cell r="AF54">
            <v>487500</v>
          </cell>
        </row>
        <row r="55">
          <cell r="E55" t="str">
            <v>City of Sacramento Dept of Transportation</v>
          </cell>
          <cell r="J55">
            <v>2011</v>
          </cell>
          <cell r="M55">
            <v>800000</v>
          </cell>
          <cell r="Z55">
            <v>120000</v>
          </cell>
          <cell r="AC55">
            <v>160000</v>
          </cell>
          <cell r="AF55">
            <v>520000</v>
          </cell>
        </row>
        <row r="56">
          <cell r="E56" t="str">
            <v>City of Marysville Dept of Public Works</v>
          </cell>
          <cell r="J56">
            <v>2011</v>
          </cell>
          <cell r="M56">
            <v>950000</v>
          </cell>
          <cell r="Z56">
            <v>142500</v>
          </cell>
          <cell r="AC56">
            <v>190000</v>
          </cell>
          <cell r="AF56">
            <v>617500</v>
          </cell>
        </row>
        <row r="57">
          <cell r="E57" t="str">
            <v>Yuba County Dept of Public Works</v>
          </cell>
          <cell r="J57">
            <v>2011</v>
          </cell>
          <cell r="M57">
            <v>2000000</v>
          </cell>
          <cell r="Z57">
            <v>300000</v>
          </cell>
          <cell r="AC57">
            <v>400000</v>
          </cell>
          <cell r="AF57">
            <v>1300000</v>
          </cell>
        </row>
        <row r="58">
          <cell r="E58" t="str">
            <v>El Dorado County Dept of Transportation</v>
          </cell>
          <cell r="J58">
            <v>2011</v>
          </cell>
          <cell r="M58">
            <v>2540000</v>
          </cell>
          <cell r="Z58">
            <v>381000</v>
          </cell>
          <cell r="AC58">
            <v>508000</v>
          </cell>
          <cell r="AF58">
            <v>1651000</v>
          </cell>
        </row>
        <row r="59">
          <cell r="E59" t="str">
            <v>Caltrans District 3</v>
          </cell>
          <cell r="J59">
            <v>2012</v>
          </cell>
          <cell r="M59">
            <v>5000000</v>
          </cell>
          <cell r="Z59">
            <v>750000</v>
          </cell>
          <cell r="AC59">
            <v>1000000</v>
          </cell>
          <cell r="AF59">
            <v>3250000</v>
          </cell>
        </row>
        <row r="60">
          <cell r="E60" t="str">
            <v>South Placer Regional Transportation Authority</v>
          </cell>
          <cell r="J60">
            <v>2012</v>
          </cell>
          <cell r="M60">
            <v>7500000</v>
          </cell>
          <cell r="Z60">
            <v>1125000</v>
          </cell>
          <cell r="AC60">
            <v>1500000</v>
          </cell>
          <cell r="AF60">
            <v>4875000</v>
          </cell>
        </row>
        <row r="61">
          <cell r="E61" t="str">
            <v>City of Rocklin Division of Engineering</v>
          </cell>
          <cell r="J61">
            <v>2012</v>
          </cell>
          <cell r="M61">
            <v>1200000</v>
          </cell>
          <cell r="Y61">
            <v>2009</v>
          </cell>
          <cell r="Z61">
            <v>180000</v>
          </cell>
          <cell r="AB61">
            <v>2010</v>
          </cell>
          <cell r="AC61">
            <v>240000</v>
          </cell>
          <cell r="AE61">
            <v>2011</v>
          </cell>
          <cell r="AF61">
            <v>780000</v>
          </cell>
        </row>
        <row r="62">
          <cell r="E62" t="str">
            <v>Caltrans District 3</v>
          </cell>
          <cell r="J62">
            <v>2012</v>
          </cell>
          <cell r="M62">
            <v>2000000</v>
          </cell>
          <cell r="Y62">
            <v>2009</v>
          </cell>
          <cell r="Z62">
            <v>300000</v>
          </cell>
          <cell r="AB62">
            <v>2010</v>
          </cell>
          <cell r="AC62">
            <v>400000</v>
          </cell>
          <cell r="AE62">
            <v>2011</v>
          </cell>
          <cell r="AF62">
            <v>1300000</v>
          </cell>
        </row>
        <row r="63">
          <cell r="E63" t="str">
            <v>City of Galt Dept of Public Works</v>
          </cell>
          <cell r="J63">
            <v>2012</v>
          </cell>
          <cell r="M63">
            <v>2500000</v>
          </cell>
          <cell r="Y63">
            <v>2009</v>
          </cell>
          <cell r="Z63">
            <v>375000</v>
          </cell>
          <cell r="AB63">
            <v>2010</v>
          </cell>
          <cell r="AC63">
            <v>500000</v>
          </cell>
          <cell r="AE63">
            <v>2011</v>
          </cell>
          <cell r="AF63">
            <v>1625000</v>
          </cell>
        </row>
        <row r="64">
          <cell r="E64" t="str">
            <v>City of Davis Dept of Public Works</v>
          </cell>
          <cell r="J64">
            <v>2015</v>
          </cell>
          <cell r="M64">
            <v>10000000</v>
          </cell>
          <cell r="Y64">
            <v>2009</v>
          </cell>
          <cell r="Z64">
            <v>1500000</v>
          </cell>
          <cell r="AB64">
            <v>2012</v>
          </cell>
          <cell r="AC64">
            <v>2000000</v>
          </cell>
          <cell r="AE64">
            <v>2013</v>
          </cell>
          <cell r="AF64">
            <v>6500000</v>
          </cell>
        </row>
        <row r="65">
          <cell r="E65" t="str">
            <v>City of Roseville Dept of Public Works</v>
          </cell>
          <cell r="J65">
            <v>2015</v>
          </cell>
          <cell r="M65">
            <v>11000000</v>
          </cell>
          <cell r="Y65">
            <v>2009</v>
          </cell>
          <cell r="Z65">
            <v>1650000</v>
          </cell>
          <cell r="AB65">
            <v>2012</v>
          </cell>
          <cell r="AC65">
            <v>2200000</v>
          </cell>
          <cell r="AE65">
            <v>2013</v>
          </cell>
          <cell r="AF65">
            <v>7150000</v>
          </cell>
        </row>
        <row r="66">
          <cell r="E66" t="str">
            <v>El Dorado County Dept of Transportation</v>
          </cell>
          <cell r="J66">
            <v>2015</v>
          </cell>
          <cell r="M66">
            <v>11200000</v>
          </cell>
          <cell r="Y66">
            <v>2009</v>
          </cell>
          <cell r="Z66">
            <v>1680000</v>
          </cell>
          <cell r="AB66">
            <v>2012</v>
          </cell>
          <cell r="AC66">
            <v>2240000</v>
          </cell>
          <cell r="AE66">
            <v>2013</v>
          </cell>
          <cell r="AF66">
            <v>7280000</v>
          </cell>
        </row>
        <row r="67">
          <cell r="E67" t="str">
            <v>City of Sacramento Dept of Transportation</v>
          </cell>
          <cell r="J67">
            <v>2015</v>
          </cell>
          <cell r="M67">
            <v>12000000</v>
          </cell>
          <cell r="Y67">
            <v>2009</v>
          </cell>
          <cell r="Z67">
            <v>1800000</v>
          </cell>
          <cell r="AB67">
            <v>2012</v>
          </cell>
          <cell r="AC67">
            <v>2400000</v>
          </cell>
          <cell r="AE67">
            <v>2013</v>
          </cell>
          <cell r="AF67">
            <v>7800000</v>
          </cell>
        </row>
        <row r="68">
          <cell r="E68" t="str">
            <v>Placer County Dept of Public Works</v>
          </cell>
          <cell r="J68">
            <v>2015</v>
          </cell>
          <cell r="M68">
            <v>12000000</v>
          </cell>
          <cell r="Y68">
            <v>2009</v>
          </cell>
          <cell r="Z68">
            <v>1800000</v>
          </cell>
          <cell r="AB68">
            <v>2012</v>
          </cell>
          <cell r="AC68">
            <v>2400000</v>
          </cell>
          <cell r="AE68">
            <v>2013</v>
          </cell>
          <cell r="AF68">
            <v>7800000</v>
          </cell>
        </row>
        <row r="69">
          <cell r="E69" t="str">
            <v>Sacramento County Dept of Transportation</v>
          </cell>
          <cell r="J69">
            <v>2015</v>
          </cell>
          <cell r="M69">
            <v>12000000</v>
          </cell>
          <cell r="Y69">
            <v>2009</v>
          </cell>
          <cell r="Z69">
            <v>1800000</v>
          </cell>
          <cell r="AB69">
            <v>2012</v>
          </cell>
          <cell r="AC69">
            <v>2400000</v>
          </cell>
          <cell r="AE69">
            <v>2013</v>
          </cell>
          <cell r="AF69">
            <v>7800000</v>
          </cell>
        </row>
        <row r="70">
          <cell r="E70" t="str">
            <v>City of Live Oak</v>
          </cell>
          <cell r="J70">
            <v>2015</v>
          </cell>
          <cell r="M70">
            <v>18000000</v>
          </cell>
          <cell r="Y70">
            <v>2009</v>
          </cell>
          <cell r="Z70">
            <v>2700000</v>
          </cell>
          <cell r="AB70">
            <v>2012</v>
          </cell>
          <cell r="AC70">
            <v>3600000</v>
          </cell>
          <cell r="AE70">
            <v>2013</v>
          </cell>
          <cell r="AF70">
            <v>11700000</v>
          </cell>
        </row>
        <row r="71">
          <cell r="E71" t="str">
            <v>Sacramento County Dept of Transportation</v>
          </cell>
          <cell r="J71">
            <v>2015</v>
          </cell>
          <cell r="M71">
            <v>20000000</v>
          </cell>
          <cell r="Y71">
            <v>2009</v>
          </cell>
          <cell r="Z71">
            <v>3000000</v>
          </cell>
          <cell r="AB71">
            <v>2012</v>
          </cell>
          <cell r="AC71">
            <v>4000000</v>
          </cell>
          <cell r="AE71">
            <v>2013</v>
          </cell>
          <cell r="AF71">
            <v>13000000</v>
          </cell>
        </row>
        <row r="72">
          <cell r="E72" t="str">
            <v>City of Sacramento Dept of Transportation</v>
          </cell>
          <cell r="J72">
            <v>2015</v>
          </cell>
          <cell r="M72">
            <v>22000000</v>
          </cell>
          <cell r="Y72">
            <v>2009</v>
          </cell>
          <cell r="Z72">
            <v>3300000</v>
          </cell>
          <cell r="AB72">
            <v>2012</v>
          </cell>
          <cell r="AC72">
            <v>4400000</v>
          </cell>
          <cell r="AE72">
            <v>2013</v>
          </cell>
          <cell r="AF72">
            <v>14300000</v>
          </cell>
        </row>
        <row r="73">
          <cell r="E73" t="str">
            <v>City of Sacramento Dept of Transportation</v>
          </cell>
          <cell r="J73">
            <v>2015</v>
          </cell>
          <cell r="M73">
            <v>25000000</v>
          </cell>
          <cell r="Y73">
            <v>2009</v>
          </cell>
          <cell r="Z73">
            <v>3750000</v>
          </cell>
          <cell r="AB73">
            <v>2012</v>
          </cell>
          <cell r="AC73">
            <v>5000000</v>
          </cell>
          <cell r="AE73">
            <v>2013</v>
          </cell>
          <cell r="AF73">
            <v>16250000</v>
          </cell>
        </row>
        <row r="74">
          <cell r="E74" t="str">
            <v>City of Auburn Dept. of Public Works</v>
          </cell>
          <cell r="J74">
            <v>2012</v>
          </cell>
          <cell r="M74">
            <v>400000</v>
          </cell>
          <cell r="Z74">
            <v>60000</v>
          </cell>
          <cell r="AC74">
            <v>80000</v>
          </cell>
          <cell r="AF74">
            <v>260000</v>
          </cell>
        </row>
        <row r="75">
          <cell r="E75" t="str">
            <v>City of Galt Dept of Public Works</v>
          </cell>
          <cell r="J75">
            <v>2012</v>
          </cell>
          <cell r="M75">
            <v>500000</v>
          </cell>
          <cell r="Z75">
            <v>75000</v>
          </cell>
          <cell r="AC75">
            <v>100000</v>
          </cell>
          <cell r="AF75">
            <v>325000</v>
          </cell>
        </row>
        <row r="76">
          <cell r="E76" t="str">
            <v>City of Marysville Dept of Public Works</v>
          </cell>
          <cell r="J76">
            <v>2012</v>
          </cell>
          <cell r="M76">
            <v>675000</v>
          </cell>
          <cell r="Z76">
            <v>101250</v>
          </cell>
          <cell r="AC76">
            <v>135000</v>
          </cell>
          <cell r="AF76">
            <v>438750</v>
          </cell>
        </row>
        <row r="77">
          <cell r="E77" t="str">
            <v>City of Marysville Dept of Public Works</v>
          </cell>
          <cell r="J77">
            <v>2012</v>
          </cell>
          <cell r="M77">
            <v>750000</v>
          </cell>
          <cell r="Z77">
            <v>112500</v>
          </cell>
          <cell r="AC77">
            <v>150000</v>
          </cell>
          <cell r="AF77">
            <v>487500</v>
          </cell>
        </row>
        <row r="78">
          <cell r="E78" t="str">
            <v>City of Woodland Dept of Public Works</v>
          </cell>
          <cell r="J78">
            <v>2012</v>
          </cell>
          <cell r="M78">
            <v>2110000</v>
          </cell>
          <cell r="Z78">
            <v>316500</v>
          </cell>
          <cell r="AC78">
            <v>422000</v>
          </cell>
          <cell r="AF78">
            <v>1371500</v>
          </cell>
        </row>
        <row r="79">
          <cell r="E79" t="str">
            <v>Sacramento County Dept of Transportation</v>
          </cell>
          <cell r="J79">
            <v>2015</v>
          </cell>
          <cell r="M79">
            <v>10000000</v>
          </cell>
          <cell r="Z79">
            <v>1500000</v>
          </cell>
          <cell r="AC79">
            <v>2000000</v>
          </cell>
          <cell r="AF79">
            <v>6500000</v>
          </cell>
        </row>
        <row r="80">
          <cell r="E80" t="str">
            <v>Sacramento County Dept of Transportation</v>
          </cell>
          <cell r="J80">
            <v>2015</v>
          </cell>
          <cell r="M80">
            <v>16000000</v>
          </cell>
          <cell r="Z80">
            <v>2400000</v>
          </cell>
          <cell r="AC80">
            <v>3200000</v>
          </cell>
          <cell r="AF80">
            <v>10400000</v>
          </cell>
        </row>
        <row r="81">
          <cell r="E81" t="str">
            <v>City of Galt Dept of Public Works</v>
          </cell>
          <cell r="J81">
            <v>2013</v>
          </cell>
          <cell r="M81">
            <v>2300000</v>
          </cell>
          <cell r="Y81">
            <v>2010</v>
          </cell>
          <cell r="Z81">
            <v>345000</v>
          </cell>
          <cell r="AB81">
            <v>2011</v>
          </cell>
          <cell r="AC81">
            <v>460000</v>
          </cell>
          <cell r="AE81">
            <v>2012</v>
          </cell>
          <cell r="AF81">
            <v>1495000</v>
          </cell>
        </row>
        <row r="82">
          <cell r="E82" t="str">
            <v>City of Galt Dept of Public Works</v>
          </cell>
          <cell r="J82">
            <v>2014</v>
          </cell>
          <cell r="M82">
            <v>8000000</v>
          </cell>
          <cell r="Y82">
            <v>2010</v>
          </cell>
          <cell r="Z82">
            <v>1200000</v>
          </cell>
          <cell r="AB82">
            <v>2012</v>
          </cell>
          <cell r="AC82">
            <v>1600000</v>
          </cell>
          <cell r="AE82">
            <v>2013</v>
          </cell>
          <cell r="AF82">
            <v>5200000</v>
          </cell>
        </row>
        <row r="83">
          <cell r="E83" t="str">
            <v>City of Sacramento Dept of Transportation</v>
          </cell>
          <cell r="J83">
            <v>2016</v>
          </cell>
          <cell r="M83">
            <v>10000000</v>
          </cell>
          <cell r="Y83">
            <v>2010</v>
          </cell>
          <cell r="Z83">
            <v>1500000</v>
          </cell>
          <cell r="AB83">
            <v>2013</v>
          </cell>
          <cell r="AC83">
            <v>2000000</v>
          </cell>
          <cell r="AE83">
            <v>2014</v>
          </cell>
          <cell r="AF83">
            <v>6500000</v>
          </cell>
        </row>
        <row r="84">
          <cell r="E84" t="str">
            <v>Caltrans District 3</v>
          </cell>
          <cell r="J84">
            <v>2016</v>
          </cell>
          <cell r="M84">
            <v>22000000</v>
          </cell>
          <cell r="Y84">
            <v>2010</v>
          </cell>
          <cell r="Z84">
            <v>3300000</v>
          </cell>
          <cell r="AB84">
            <v>2013</v>
          </cell>
          <cell r="AC84">
            <v>4400000</v>
          </cell>
          <cell r="AE84">
            <v>2014</v>
          </cell>
          <cell r="AF84">
            <v>14300000</v>
          </cell>
        </row>
        <row r="85">
          <cell r="E85" t="str">
            <v>City of Marysville Dept of Public Works</v>
          </cell>
          <cell r="J85">
            <v>2013</v>
          </cell>
          <cell r="M85">
            <v>300000</v>
          </cell>
          <cell r="Z85">
            <v>45000</v>
          </cell>
          <cell r="AC85">
            <v>60000</v>
          </cell>
          <cell r="AF85">
            <v>195000</v>
          </cell>
        </row>
        <row r="86">
          <cell r="E86" t="str">
            <v>Yuba County Dept of Public Works</v>
          </cell>
          <cell r="J86">
            <v>2014</v>
          </cell>
          <cell r="M86">
            <v>5000000</v>
          </cell>
          <cell r="Z86">
            <v>750000</v>
          </cell>
          <cell r="AC86">
            <v>1000000</v>
          </cell>
          <cell r="AF86">
            <v>3250000</v>
          </cell>
        </row>
        <row r="87">
          <cell r="E87" t="str">
            <v>Caltrans District 3</v>
          </cell>
          <cell r="J87">
            <v>2014</v>
          </cell>
          <cell r="M87">
            <v>7200000</v>
          </cell>
          <cell r="Z87">
            <v>1080000</v>
          </cell>
          <cell r="AC87">
            <v>1440000</v>
          </cell>
          <cell r="AF87">
            <v>4680000</v>
          </cell>
        </row>
        <row r="88">
          <cell r="E88" t="str">
            <v>City of Sacramento Dept of Transportation</v>
          </cell>
          <cell r="J88">
            <v>2016</v>
          </cell>
          <cell r="M88">
            <v>11909000</v>
          </cell>
          <cell r="Z88">
            <v>1786350</v>
          </cell>
          <cell r="AC88">
            <v>2381800</v>
          </cell>
          <cell r="AF88">
            <v>7740850</v>
          </cell>
        </row>
        <row r="89">
          <cell r="E89" t="str">
            <v>Yolo County Dept of Public Works</v>
          </cell>
          <cell r="J89">
            <v>2016</v>
          </cell>
          <cell r="M89">
            <v>18000000</v>
          </cell>
          <cell r="Z89">
            <v>2700000</v>
          </cell>
          <cell r="AC89">
            <v>3600000</v>
          </cell>
          <cell r="AF89">
            <v>11700000</v>
          </cell>
        </row>
        <row r="90">
          <cell r="E90" t="str">
            <v>Sacramento County Dept of Transportation</v>
          </cell>
          <cell r="J90">
            <v>2017</v>
          </cell>
          <cell r="M90">
            <v>61268182</v>
          </cell>
          <cell r="Z90">
            <v>9190227.2999999989</v>
          </cell>
          <cell r="AC90">
            <v>12253636.4</v>
          </cell>
          <cell r="AF90">
            <v>39824318.300000004</v>
          </cell>
        </row>
        <row r="91">
          <cell r="E91" t="str">
            <v>Sacramento County Dept of Transportation</v>
          </cell>
          <cell r="J91">
            <v>2014</v>
          </cell>
          <cell r="M91">
            <v>1080000</v>
          </cell>
          <cell r="Y91">
            <v>2011</v>
          </cell>
          <cell r="Z91">
            <v>162000</v>
          </cell>
          <cell r="AB91">
            <v>2012</v>
          </cell>
          <cell r="AC91">
            <v>216000</v>
          </cell>
          <cell r="AE91">
            <v>2013</v>
          </cell>
          <cell r="AF91">
            <v>702000</v>
          </cell>
        </row>
        <row r="92">
          <cell r="E92" t="str">
            <v>City of Folsom Dept of Public Works</v>
          </cell>
          <cell r="J92">
            <v>2014</v>
          </cell>
          <cell r="M92">
            <v>1500000</v>
          </cell>
          <cell r="Y92">
            <v>2011</v>
          </cell>
          <cell r="Z92">
            <v>225000</v>
          </cell>
          <cell r="AB92">
            <v>2012</v>
          </cell>
          <cell r="AC92">
            <v>300000</v>
          </cell>
          <cell r="AE92">
            <v>2013</v>
          </cell>
          <cell r="AF92">
            <v>975000</v>
          </cell>
        </row>
        <row r="93">
          <cell r="E93" t="str">
            <v>Yuba County Dept of Public Works</v>
          </cell>
          <cell r="J93">
            <v>2014</v>
          </cell>
          <cell r="M93">
            <v>1715000</v>
          </cell>
          <cell r="Y93">
            <v>2011</v>
          </cell>
          <cell r="Z93">
            <v>257250</v>
          </cell>
          <cell r="AB93">
            <v>2012</v>
          </cell>
          <cell r="AC93">
            <v>343000</v>
          </cell>
          <cell r="AE93">
            <v>2013</v>
          </cell>
          <cell r="AF93">
            <v>1114750</v>
          </cell>
        </row>
        <row r="94">
          <cell r="E94" t="str">
            <v>City of Galt Dept of Public Works</v>
          </cell>
          <cell r="J94">
            <v>2014</v>
          </cell>
          <cell r="M94">
            <v>2000000</v>
          </cell>
          <cell r="Y94">
            <v>2011</v>
          </cell>
          <cell r="Z94">
            <v>300000</v>
          </cell>
          <cell r="AB94">
            <v>2012</v>
          </cell>
          <cell r="AC94">
            <v>400000</v>
          </cell>
          <cell r="AE94">
            <v>2013</v>
          </cell>
          <cell r="AF94">
            <v>1300000</v>
          </cell>
        </row>
        <row r="95">
          <cell r="E95" t="str">
            <v>Sacramento County Dept of Transportation</v>
          </cell>
          <cell r="J95">
            <v>2014</v>
          </cell>
          <cell r="M95">
            <v>2674397</v>
          </cell>
          <cell r="Y95">
            <v>2011</v>
          </cell>
          <cell r="Z95">
            <v>401159.55</v>
          </cell>
          <cell r="AB95">
            <v>2012</v>
          </cell>
          <cell r="AC95">
            <v>534879.4</v>
          </cell>
          <cell r="AE95">
            <v>2013</v>
          </cell>
          <cell r="AF95">
            <v>1738358.05</v>
          </cell>
        </row>
        <row r="96">
          <cell r="E96" t="str">
            <v>Yuba County Dept of Public Works</v>
          </cell>
          <cell r="J96">
            <v>2014</v>
          </cell>
          <cell r="M96">
            <v>3200000</v>
          </cell>
          <cell r="Y96">
            <v>2011</v>
          </cell>
          <cell r="Z96">
            <v>480000</v>
          </cell>
          <cell r="AB96">
            <v>2012</v>
          </cell>
          <cell r="AC96">
            <v>640000</v>
          </cell>
          <cell r="AE96">
            <v>2013</v>
          </cell>
          <cell r="AF96">
            <v>2080000</v>
          </cell>
        </row>
        <row r="97">
          <cell r="E97" t="str">
            <v>Yuba County Dept of Public Works</v>
          </cell>
          <cell r="J97">
            <v>2014</v>
          </cell>
          <cell r="M97">
            <v>3250000</v>
          </cell>
          <cell r="Y97">
            <v>2011</v>
          </cell>
          <cell r="Z97">
            <v>487500</v>
          </cell>
          <cell r="AB97">
            <v>2012</v>
          </cell>
          <cell r="AC97">
            <v>650000</v>
          </cell>
          <cell r="AE97">
            <v>2013</v>
          </cell>
          <cell r="AF97">
            <v>2112500</v>
          </cell>
        </row>
        <row r="98">
          <cell r="E98" t="str">
            <v>El Dorado County Dept of Transportation</v>
          </cell>
          <cell r="J98">
            <v>2015</v>
          </cell>
          <cell r="M98">
            <v>4214000</v>
          </cell>
          <cell r="Y98">
            <v>2011</v>
          </cell>
          <cell r="Z98">
            <v>632100</v>
          </cell>
          <cell r="AB98">
            <v>2013</v>
          </cell>
          <cell r="AC98">
            <v>842800</v>
          </cell>
          <cell r="AE98">
            <v>2014</v>
          </cell>
          <cell r="AF98">
            <v>2739100</v>
          </cell>
        </row>
        <row r="99">
          <cell r="E99" t="str">
            <v>El Dorado County Dept of Transportation</v>
          </cell>
          <cell r="J99">
            <v>2015</v>
          </cell>
          <cell r="M99">
            <v>4273000</v>
          </cell>
          <cell r="Y99">
            <v>2011</v>
          </cell>
          <cell r="Z99">
            <v>640950</v>
          </cell>
          <cell r="AB99">
            <v>2013</v>
          </cell>
          <cell r="AC99">
            <v>854600</v>
          </cell>
          <cell r="AE99">
            <v>2014</v>
          </cell>
          <cell r="AF99">
            <v>2777450</v>
          </cell>
        </row>
        <row r="100">
          <cell r="E100" t="str">
            <v>El Dorado County Dept of Transportation</v>
          </cell>
          <cell r="J100">
            <v>2015</v>
          </cell>
          <cell r="M100">
            <v>4884000</v>
          </cell>
          <cell r="Y100">
            <v>2011</v>
          </cell>
          <cell r="Z100">
            <v>732600</v>
          </cell>
          <cell r="AB100">
            <v>2013</v>
          </cell>
          <cell r="AC100">
            <v>976800</v>
          </cell>
          <cell r="AE100">
            <v>2014</v>
          </cell>
          <cell r="AF100">
            <v>3174600</v>
          </cell>
        </row>
        <row r="101">
          <cell r="E101" t="str">
            <v>El Dorado County Dept of Transportation</v>
          </cell>
          <cell r="J101">
            <v>2015</v>
          </cell>
          <cell r="M101">
            <v>5208000</v>
          </cell>
          <cell r="Y101">
            <v>2011</v>
          </cell>
          <cell r="Z101">
            <v>781200</v>
          </cell>
          <cell r="AB101">
            <v>2013</v>
          </cell>
          <cell r="AC101">
            <v>1041600</v>
          </cell>
          <cell r="AE101">
            <v>2014</v>
          </cell>
          <cell r="AF101">
            <v>3385200</v>
          </cell>
        </row>
        <row r="102">
          <cell r="E102" t="str">
            <v>City of Yuba City Dept of Public Works</v>
          </cell>
          <cell r="J102">
            <v>2015</v>
          </cell>
          <cell r="M102">
            <v>5224500</v>
          </cell>
          <cell r="Y102">
            <v>2011</v>
          </cell>
          <cell r="Z102">
            <v>783675</v>
          </cell>
          <cell r="AB102">
            <v>2013</v>
          </cell>
          <cell r="AC102">
            <v>1044900</v>
          </cell>
          <cell r="AE102">
            <v>2014</v>
          </cell>
          <cell r="AF102">
            <v>3395925</v>
          </cell>
        </row>
        <row r="103">
          <cell r="E103" t="str">
            <v>City of Lincoln Dept of Public Works</v>
          </cell>
          <cell r="J103">
            <v>2015</v>
          </cell>
          <cell r="M103">
            <v>5500000</v>
          </cell>
          <cell r="Y103">
            <v>2011</v>
          </cell>
          <cell r="Z103">
            <v>825000</v>
          </cell>
          <cell r="AB103">
            <v>2013</v>
          </cell>
          <cell r="AC103">
            <v>1100000</v>
          </cell>
          <cell r="AE103">
            <v>2014</v>
          </cell>
          <cell r="AF103">
            <v>3575000</v>
          </cell>
        </row>
        <row r="104">
          <cell r="E104" t="str">
            <v>El Dorado County Dept of Transportation</v>
          </cell>
          <cell r="J104">
            <v>2015</v>
          </cell>
          <cell r="M104">
            <v>5884000</v>
          </cell>
          <cell r="Y104">
            <v>2011</v>
          </cell>
          <cell r="Z104">
            <v>882600</v>
          </cell>
          <cell r="AB104">
            <v>2013</v>
          </cell>
          <cell r="AC104">
            <v>1176800</v>
          </cell>
          <cell r="AE104">
            <v>2014</v>
          </cell>
          <cell r="AF104">
            <v>3824600</v>
          </cell>
        </row>
        <row r="105">
          <cell r="E105" t="str">
            <v>City of Lincoln Dept of Public Works</v>
          </cell>
          <cell r="J105">
            <v>2015</v>
          </cell>
          <cell r="M105">
            <v>6000000</v>
          </cell>
          <cell r="Y105">
            <v>2011</v>
          </cell>
          <cell r="Z105">
            <v>900000</v>
          </cell>
          <cell r="AB105">
            <v>2013</v>
          </cell>
          <cell r="AC105">
            <v>1200000</v>
          </cell>
          <cell r="AE105">
            <v>2014</v>
          </cell>
          <cell r="AF105">
            <v>3900000</v>
          </cell>
        </row>
        <row r="106">
          <cell r="E106" t="str">
            <v>City of Roseville Dept of Public Works</v>
          </cell>
          <cell r="J106">
            <v>2015</v>
          </cell>
          <cell r="M106">
            <v>6500000</v>
          </cell>
          <cell r="Y106">
            <v>2011</v>
          </cell>
          <cell r="Z106">
            <v>975000</v>
          </cell>
          <cell r="AB106">
            <v>2013</v>
          </cell>
          <cell r="AC106">
            <v>1300000</v>
          </cell>
          <cell r="AE106">
            <v>2014</v>
          </cell>
          <cell r="AF106">
            <v>4225000</v>
          </cell>
        </row>
        <row r="107">
          <cell r="E107" t="str">
            <v>City of Elk Grove</v>
          </cell>
          <cell r="J107">
            <v>2015</v>
          </cell>
          <cell r="M107">
            <v>6553000</v>
          </cell>
          <cell r="Y107">
            <v>2011</v>
          </cell>
          <cell r="Z107">
            <v>982950</v>
          </cell>
          <cell r="AB107">
            <v>2013</v>
          </cell>
          <cell r="AC107">
            <v>1310600</v>
          </cell>
          <cell r="AE107">
            <v>2014</v>
          </cell>
          <cell r="AF107">
            <v>4259450</v>
          </cell>
        </row>
        <row r="108">
          <cell r="E108" t="str">
            <v>Sacramento County Dept of Transportation</v>
          </cell>
          <cell r="J108">
            <v>2015</v>
          </cell>
          <cell r="M108">
            <v>6553000</v>
          </cell>
          <cell r="Y108">
            <v>2011</v>
          </cell>
          <cell r="Z108">
            <v>982950</v>
          </cell>
          <cell r="AB108">
            <v>2013</v>
          </cell>
          <cell r="AC108">
            <v>1310600</v>
          </cell>
          <cell r="AE108">
            <v>2014</v>
          </cell>
          <cell r="AF108">
            <v>4259450</v>
          </cell>
        </row>
        <row r="109">
          <cell r="E109" t="str">
            <v>City of Yuba City Dept of Public Works</v>
          </cell>
          <cell r="J109">
            <v>2015</v>
          </cell>
          <cell r="M109">
            <v>7500000</v>
          </cell>
          <cell r="Y109">
            <v>2011</v>
          </cell>
          <cell r="Z109">
            <v>1125000</v>
          </cell>
          <cell r="AB109">
            <v>2013</v>
          </cell>
          <cell r="AC109">
            <v>1500000</v>
          </cell>
          <cell r="AE109">
            <v>2014</v>
          </cell>
          <cell r="AF109">
            <v>4875000</v>
          </cell>
        </row>
        <row r="110">
          <cell r="E110" t="str">
            <v>Sacramento County Dept of Transportation</v>
          </cell>
          <cell r="J110">
            <v>2015</v>
          </cell>
          <cell r="M110">
            <v>7500000</v>
          </cell>
          <cell r="Y110">
            <v>2011</v>
          </cell>
          <cell r="Z110">
            <v>1125000</v>
          </cell>
          <cell r="AB110">
            <v>2013</v>
          </cell>
          <cell r="AC110">
            <v>1500000</v>
          </cell>
          <cell r="AE110">
            <v>2014</v>
          </cell>
          <cell r="AF110">
            <v>4875000</v>
          </cell>
        </row>
        <row r="111">
          <cell r="E111" t="str">
            <v>City of Yuba City Dept of Public Works</v>
          </cell>
          <cell r="J111">
            <v>2015</v>
          </cell>
          <cell r="M111">
            <v>8745400</v>
          </cell>
          <cell r="Y111">
            <v>2011</v>
          </cell>
          <cell r="Z111">
            <v>1311810</v>
          </cell>
          <cell r="AB111">
            <v>2013</v>
          </cell>
          <cell r="AC111">
            <v>1749080</v>
          </cell>
          <cell r="AE111">
            <v>2014</v>
          </cell>
          <cell r="AF111">
            <v>5684510</v>
          </cell>
        </row>
        <row r="112">
          <cell r="E112" t="str">
            <v>El Dorado County Dept of Transportation</v>
          </cell>
          <cell r="J112">
            <v>2015</v>
          </cell>
          <cell r="M112">
            <v>9252000</v>
          </cell>
          <cell r="Y112">
            <v>2011</v>
          </cell>
          <cell r="Z112">
            <v>1387800</v>
          </cell>
          <cell r="AB112">
            <v>2013</v>
          </cell>
          <cell r="AC112">
            <v>1850400</v>
          </cell>
          <cell r="AE112">
            <v>2014</v>
          </cell>
          <cell r="AF112">
            <v>6013800</v>
          </cell>
        </row>
        <row r="113">
          <cell r="E113" t="str">
            <v>El Dorado County Dept of Transportation</v>
          </cell>
          <cell r="J113">
            <v>2015</v>
          </cell>
          <cell r="M113">
            <v>9333000</v>
          </cell>
          <cell r="Y113">
            <v>2011</v>
          </cell>
          <cell r="Z113">
            <v>1399950</v>
          </cell>
          <cell r="AB113">
            <v>2013</v>
          </cell>
          <cell r="AC113">
            <v>1866600</v>
          </cell>
          <cell r="AE113">
            <v>2014</v>
          </cell>
          <cell r="AF113">
            <v>6066450</v>
          </cell>
        </row>
        <row r="114">
          <cell r="E114" t="str">
            <v>City of Yuba City Dept of Public Works</v>
          </cell>
          <cell r="J114">
            <v>2015</v>
          </cell>
          <cell r="M114">
            <v>9879408</v>
          </cell>
          <cell r="Y114">
            <v>2011</v>
          </cell>
          <cell r="Z114">
            <v>1481911.2</v>
          </cell>
          <cell r="AB114">
            <v>2013</v>
          </cell>
          <cell r="AC114">
            <v>1975881.6</v>
          </cell>
          <cell r="AE114">
            <v>2014</v>
          </cell>
          <cell r="AF114">
            <v>6421615.2000000002</v>
          </cell>
        </row>
        <row r="115">
          <cell r="E115" t="str">
            <v>Sacramento County Dept of Transportation</v>
          </cell>
          <cell r="J115">
            <v>2017</v>
          </cell>
          <cell r="M115">
            <v>10441000</v>
          </cell>
          <cell r="Y115">
            <v>2011</v>
          </cell>
          <cell r="Z115">
            <v>1566150</v>
          </cell>
          <cell r="AB115">
            <v>2014</v>
          </cell>
          <cell r="AC115">
            <v>2088200</v>
          </cell>
          <cell r="AE115">
            <v>2015</v>
          </cell>
          <cell r="AF115">
            <v>6786650</v>
          </cell>
        </row>
        <row r="116">
          <cell r="E116" t="str">
            <v>Yuba County Dept of Public Works</v>
          </cell>
          <cell r="J116">
            <v>2017</v>
          </cell>
          <cell r="M116">
            <v>26750000</v>
          </cell>
          <cell r="Y116">
            <v>2011</v>
          </cell>
          <cell r="Z116">
            <v>4012500</v>
          </cell>
          <cell r="AB116">
            <v>2014</v>
          </cell>
          <cell r="AC116">
            <v>5350000</v>
          </cell>
          <cell r="AE116">
            <v>2015</v>
          </cell>
          <cell r="AF116">
            <v>17387500</v>
          </cell>
        </row>
        <row r="117">
          <cell r="E117" t="str">
            <v>City of Lincoln Dept of Public Works</v>
          </cell>
          <cell r="J117">
            <v>2018</v>
          </cell>
          <cell r="M117">
            <v>60000000</v>
          </cell>
          <cell r="Y117">
            <v>2011</v>
          </cell>
          <cell r="Z117">
            <v>9000000</v>
          </cell>
          <cell r="AB117">
            <v>2014</v>
          </cell>
          <cell r="AC117">
            <v>12000000</v>
          </cell>
          <cell r="AE117">
            <v>2016</v>
          </cell>
          <cell r="AF117">
            <v>39000000</v>
          </cell>
        </row>
        <row r="118">
          <cell r="E118" t="str">
            <v>Yuba County Dept of Public Works</v>
          </cell>
          <cell r="J118">
            <v>2014</v>
          </cell>
          <cell r="M118">
            <v>215000</v>
          </cell>
          <cell r="Z118">
            <v>32250</v>
          </cell>
          <cell r="AC118">
            <v>43000</v>
          </cell>
          <cell r="AF118">
            <v>139750</v>
          </cell>
        </row>
        <row r="119">
          <cell r="E119" t="str">
            <v>Yuba County Dept of Public Works</v>
          </cell>
          <cell r="J119">
            <v>2014</v>
          </cell>
          <cell r="M119">
            <v>215000</v>
          </cell>
          <cell r="Z119">
            <v>32250</v>
          </cell>
          <cell r="AC119">
            <v>43000</v>
          </cell>
          <cell r="AF119">
            <v>139750</v>
          </cell>
        </row>
        <row r="120">
          <cell r="E120" t="str">
            <v>Yuba County Dept of Public Works</v>
          </cell>
          <cell r="J120">
            <v>2014</v>
          </cell>
          <cell r="M120">
            <v>215000</v>
          </cell>
          <cell r="Z120">
            <v>32250</v>
          </cell>
          <cell r="AC120">
            <v>43000</v>
          </cell>
          <cell r="AF120">
            <v>139750</v>
          </cell>
        </row>
        <row r="121">
          <cell r="E121" t="str">
            <v>Caltrans District 3</v>
          </cell>
          <cell r="J121" t="str">
            <v>2014</v>
          </cell>
          <cell r="M121">
            <v>279993</v>
          </cell>
          <cell r="Z121">
            <v>41998.95</v>
          </cell>
          <cell r="AC121">
            <v>55998.600000000006</v>
          </cell>
          <cell r="AF121">
            <v>181995.45</v>
          </cell>
        </row>
        <row r="122">
          <cell r="E122" t="str">
            <v>City of Galt Dept of Public Works</v>
          </cell>
          <cell r="J122">
            <v>2014</v>
          </cell>
          <cell r="M122">
            <v>800000</v>
          </cell>
          <cell r="Z122">
            <v>120000</v>
          </cell>
          <cell r="AC122">
            <v>160000</v>
          </cell>
          <cell r="AF122">
            <v>520000</v>
          </cell>
        </row>
        <row r="123">
          <cell r="E123" t="str">
            <v>Caltrans District 3</v>
          </cell>
          <cell r="J123">
            <v>2014</v>
          </cell>
          <cell r="M123">
            <v>1057000</v>
          </cell>
          <cell r="Z123">
            <v>158550</v>
          </cell>
          <cell r="AC123">
            <v>211400</v>
          </cell>
          <cell r="AF123">
            <v>687050</v>
          </cell>
        </row>
        <row r="124">
          <cell r="E124" t="str">
            <v>Yuba County Dept of Public Works</v>
          </cell>
          <cell r="J124">
            <v>2014</v>
          </cell>
          <cell r="M124">
            <v>1500000</v>
          </cell>
          <cell r="Z124">
            <v>225000</v>
          </cell>
          <cell r="AC124">
            <v>300000</v>
          </cell>
          <cell r="AF124">
            <v>975000</v>
          </cell>
        </row>
        <row r="125">
          <cell r="E125" t="str">
            <v>City of Live Oak</v>
          </cell>
          <cell r="J125">
            <v>2014</v>
          </cell>
          <cell r="M125">
            <v>1520000</v>
          </cell>
          <cell r="Z125">
            <v>228000</v>
          </cell>
          <cell r="AC125">
            <v>304000</v>
          </cell>
          <cell r="AF125">
            <v>988000</v>
          </cell>
        </row>
        <row r="126">
          <cell r="E126" t="str">
            <v>El Dorado County Dept of Transportation</v>
          </cell>
          <cell r="J126">
            <v>2015</v>
          </cell>
          <cell r="M126">
            <v>4326000</v>
          </cell>
          <cell r="Z126">
            <v>648900</v>
          </cell>
          <cell r="AC126">
            <v>865200</v>
          </cell>
          <cell r="AF126">
            <v>2811900</v>
          </cell>
        </row>
        <row r="127">
          <cell r="E127" t="str">
            <v>City of Sacramento Dept of Transportation</v>
          </cell>
          <cell r="J127">
            <v>2015</v>
          </cell>
          <cell r="M127">
            <v>5000000</v>
          </cell>
          <cell r="Z127">
            <v>750000</v>
          </cell>
          <cell r="AC127">
            <v>1000000</v>
          </cell>
          <cell r="AF127">
            <v>3250000</v>
          </cell>
        </row>
        <row r="128">
          <cell r="E128" t="str">
            <v>City of Rancho Cordova</v>
          </cell>
          <cell r="J128">
            <v>2015</v>
          </cell>
          <cell r="M128">
            <v>7500000</v>
          </cell>
          <cell r="Z128">
            <v>1125000</v>
          </cell>
          <cell r="AC128">
            <v>1500000</v>
          </cell>
          <cell r="AF128">
            <v>4875000</v>
          </cell>
        </row>
        <row r="129">
          <cell r="E129" t="str">
            <v>El Dorado County Dept of Transportation</v>
          </cell>
          <cell r="J129">
            <v>2015</v>
          </cell>
          <cell r="M129">
            <v>9419000</v>
          </cell>
          <cell r="Z129">
            <v>1412850</v>
          </cell>
          <cell r="AC129">
            <v>1883800</v>
          </cell>
          <cell r="AF129">
            <v>6122350</v>
          </cell>
        </row>
        <row r="130">
          <cell r="E130" t="str">
            <v>City of Roseville Dept of Public Works</v>
          </cell>
          <cell r="J130">
            <v>2015</v>
          </cell>
          <cell r="M130">
            <v>1661100</v>
          </cell>
          <cell r="Y130">
            <v>2012</v>
          </cell>
          <cell r="Z130">
            <v>249165</v>
          </cell>
          <cell r="AB130">
            <v>2013</v>
          </cell>
          <cell r="AC130">
            <v>332220</v>
          </cell>
          <cell r="AE130">
            <v>2014</v>
          </cell>
          <cell r="AF130">
            <v>1079715</v>
          </cell>
        </row>
        <row r="131">
          <cell r="E131" t="str">
            <v>City of Rocklin Division of Engineering</v>
          </cell>
          <cell r="J131">
            <v>2016</v>
          </cell>
          <cell r="M131">
            <v>5000000</v>
          </cell>
          <cell r="Y131">
            <v>2012</v>
          </cell>
          <cell r="Z131">
            <v>750000</v>
          </cell>
          <cell r="AB131">
            <v>2014</v>
          </cell>
          <cell r="AC131">
            <v>1000000</v>
          </cell>
          <cell r="AE131">
            <v>2015</v>
          </cell>
          <cell r="AF131">
            <v>3250000</v>
          </cell>
        </row>
        <row r="132">
          <cell r="E132" t="str">
            <v>City of Lincoln Dept of Public Works</v>
          </cell>
          <cell r="J132">
            <v>2015</v>
          </cell>
          <cell r="M132">
            <v>502000</v>
          </cell>
          <cell r="Y132">
            <v>2012</v>
          </cell>
          <cell r="Z132">
            <v>75300</v>
          </cell>
          <cell r="AB132">
            <v>2013</v>
          </cell>
          <cell r="AC132">
            <v>100400</v>
          </cell>
          <cell r="AE132">
            <v>2014</v>
          </cell>
          <cell r="AF132">
            <v>326300</v>
          </cell>
        </row>
        <row r="133">
          <cell r="E133" t="str">
            <v>City of Yuba City Dept of Public Works</v>
          </cell>
          <cell r="J133">
            <v>2015</v>
          </cell>
          <cell r="M133">
            <v>909000</v>
          </cell>
          <cell r="Y133">
            <v>2012</v>
          </cell>
          <cell r="Z133">
            <v>136350</v>
          </cell>
          <cell r="AB133">
            <v>2013</v>
          </cell>
          <cell r="AC133">
            <v>181800</v>
          </cell>
          <cell r="AE133">
            <v>2014</v>
          </cell>
          <cell r="AF133">
            <v>590850</v>
          </cell>
        </row>
        <row r="134">
          <cell r="E134" t="str">
            <v>City of Elk Grove</v>
          </cell>
          <cell r="J134">
            <v>2015</v>
          </cell>
          <cell r="M134">
            <v>960000</v>
          </cell>
          <cell r="Y134">
            <v>2012</v>
          </cell>
          <cell r="Z134">
            <v>144000</v>
          </cell>
          <cell r="AB134">
            <v>2013</v>
          </cell>
          <cell r="AC134">
            <v>192000</v>
          </cell>
          <cell r="AE134">
            <v>2014</v>
          </cell>
          <cell r="AF134">
            <v>624000</v>
          </cell>
        </row>
        <row r="135">
          <cell r="E135" t="str">
            <v>City of Yuba City Dept of Public Works</v>
          </cell>
          <cell r="J135">
            <v>2015</v>
          </cell>
          <cell r="M135">
            <v>1150000</v>
          </cell>
          <cell r="Y135">
            <v>2012</v>
          </cell>
          <cell r="Z135">
            <v>172500</v>
          </cell>
          <cell r="AB135">
            <v>2013</v>
          </cell>
          <cell r="AC135">
            <v>230000</v>
          </cell>
          <cell r="AE135">
            <v>2014</v>
          </cell>
          <cell r="AF135">
            <v>747500</v>
          </cell>
        </row>
        <row r="136">
          <cell r="E136" t="str">
            <v>El Dorado County Dept of Transportation</v>
          </cell>
          <cell r="J136">
            <v>2015</v>
          </cell>
          <cell r="M136">
            <v>1310000</v>
          </cell>
          <cell r="Y136">
            <v>2012</v>
          </cell>
          <cell r="Z136">
            <v>196500</v>
          </cell>
          <cell r="AB136">
            <v>2013</v>
          </cell>
          <cell r="AC136">
            <v>262000</v>
          </cell>
          <cell r="AE136">
            <v>2014</v>
          </cell>
          <cell r="AF136">
            <v>851500</v>
          </cell>
        </row>
        <row r="137">
          <cell r="E137" t="str">
            <v>El Dorado County Dept of Transportation</v>
          </cell>
          <cell r="J137">
            <v>2015</v>
          </cell>
          <cell r="M137">
            <v>1506000</v>
          </cell>
          <cell r="Y137">
            <v>2012</v>
          </cell>
          <cell r="Z137">
            <v>225900</v>
          </cell>
          <cell r="AB137">
            <v>2013</v>
          </cell>
          <cell r="AC137">
            <v>301200</v>
          </cell>
          <cell r="AE137">
            <v>2014</v>
          </cell>
          <cell r="AF137">
            <v>978900</v>
          </cell>
        </row>
        <row r="138">
          <cell r="E138" t="str">
            <v>City of Davis Dept of Public Works</v>
          </cell>
          <cell r="J138">
            <v>2015</v>
          </cell>
          <cell r="M138">
            <v>1600000</v>
          </cell>
          <cell r="Y138">
            <v>2012</v>
          </cell>
          <cell r="Z138">
            <v>240000</v>
          </cell>
          <cell r="AB138">
            <v>2013</v>
          </cell>
          <cell r="AC138">
            <v>320000</v>
          </cell>
          <cell r="AE138">
            <v>2014</v>
          </cell>
          <cell r="AF138">
            <v>1040000</v>
          </cell>
        </row>
        <row r="139">
          <cell r="E139" t="str">
            <v>Yuba County Dept of Public Works</v>
          </cell>
          <cell r="J139">
            <v>2015</v>
          </cell>
          <cell r="M139">
            <v>1700000</v>
          </cell>
          <cell r="Y139">
            <v>2012</v>
          </cell>
          <cell r="Z139">
            <v>255000</v>
          </cell>
          <cell r="AB139">
            <v>2013</v>
          </cell>
          <cell r="AC139">
            <v>340000</v>
          </cell>
          <cell r="AE139">
            <v>2014</v>
          </cell>
          <cell r="AF139">
            <v>1105000</v>
          </cell>
        </row>
        <row r="140">
          <cell r="E140" t="str">
            <v>El Dorado County Dept of Transportation</v>
          </cell>
          <cell r="J140">
            <v>2015</v>
          </cell>
          <cell r="M140">
            <v>1730000</v>
          </cell>
          <cell r="Y140">
            <v>2012</v>
          </cell>
          <cell r="Z140">
            <v>259500</v>
          </cell>
          <cell r="AB140">
            <v>2013</v>
          </cell>
          <cell r="AC140">
            <v>346000</v>
          </cell>
          <cell r="AE140">
            <v>2014</v>
          </cell>
          <cell r="AF140">
            <v>1124500</v>
          </cell>
        </row>
        <row r="141">
          <cell r="E141" t="str">
            <v>Yuba County Dept of Public Works</v>
          </cell>
          <cell r="J141">
            <v>2015</v>
          </cell>
          <cell r="M141">
            <v>1750000</v>
          </cell>
          <cell r="Y141">
            <v>2012</v>
          </cell>
          <cell r="Z141">
            <v>262500</v>
          </cell>
          <cell r="AB141">
            <v>2013</v>
          </cell>
          <cell r="AC141">
            <v>350000</v>
          </cell>
          <cell r="AE141">
            <v>2014</v>
          </cell>
          <cell r="AF141">
            <v>1137500</v>
          </cell>
        </row>
        <row r="142">
          <cell r="E142" t="str">
            <v>City of Elk Grove</v>
          </cell>
          <cell r="J142">
            <v>2015</v>
          </cell>
          <cell r="M142">
            <v>1800000</v>
          </cell>
          <cell r="Y142">
            <v>2012</v>
          </cell>
          <cell r="Z142">
            <v>270000</v>
          </cell>
          <cell r="AB142">
            <v>2013</v>
          </cell>
          <cell r="AC142">
            <v>360000</v>
          </cell>
          <cell r="AE142">
            <v>2014</v>
          </cell>
          <cell r="AF142">
            <v>1170000</v>
          </cell>
        </row>
        <row r="143">
          <cell r="E143" t="str">
            <v>City of Elk Grove</v>
          </cell>
          <cell r="J143">
            <v>2015</v>
          </cell>
          <cell r="M143">
            <v>1900000</v>
          </cell>
          <cell r="Y143">
            <v>2012</v>
          </cell>
          <cell r="Z143">
            <v>285000</v>
          </cell>
          <cell r="AB143">
            <v>2013</v>
          </cell>
          <cell r="AC143">
            <v>380000</v>
          </cell>
          <cell r="AE143">
            <v>2014</v>
          </cell>
          <cell r="AF143">
            <v>1235000</v>
          </cell>
        </row>
        <row r="144">
          <cell r="E144" t="str">
            <v>City of Sacramento Dept of Transportation</v>
          </cell>
          <cell r="J144">
            <v>2015</v>
          </cell>
          <cell r="M144">
            <v>2000000</v>
          </cell>
          <cell r="Y144">
            <v>2012</v>
          </cell>
          <cell r="Z144">
            <v>300000</v>
          </cell>
          <cell r="AB144">
            <v>2013</v>
          </cell>
          <cell r="AC144">
            <v>400000</v>
          </cell>
          <cell r="AE144">
            <v>2014</v>
          </cell>
          <cell r="AF144">
            <v>1300000</v>
          </cell>
        </row>
        <row r="145">
          <cell r="E145" t="str">
            <v>Sacramento County Dept of Transportation</v>
          </cell>
          <cell r="J145">
            <v>2015</v>
          </cell>
          <cell r="M145">
            <v>2100000</v>
          </cell>
          <cell r="Y145">
            <v>2012</v>
          </cell>
          <cell r="Z145">
            <v>315000</v>
          </cell>
          <cell r="AB145">
            <v>2013</v>
          </cell>
          <cell r="AC145">
            <v>420000</v>
          </cell>
          <cell r="AE145">
            <v>2014</v>
          </cell>
          <cell r="AF145">
            <v>1365000</v>
          </cell>
        </row>
        <row r="146">
          <cell r="E146" t="str">
            <v>City of Davis Dept of Public Works</v>
          </cell>
          <cell r="J146">
            <v>2015</v>
          </cell>
          <cell r="M146">
            <v>2300000</v>
          </cell>
          <cell r="Y146">
            <v>2012</v>
          </cell>
          <cell r="Z146">
            <v>345000</v>
          </cell>
          <cell r="AB146">
            <v>2013</v>
          </cell>
          <cell r="AC146">
            <v>460000</v>
          </cell>
          <cell r="AE146">
            <v>2014</v>
          </cell>
          <cell r="AF146">
            <v>1495000</v>
          </cell>
        </row>
        <row r="147">
          <cell r="E147" t="str">
            <v>Sutter County Dept of Public Works</v>
          </cell>
          <cell r="J147">
            <v>2015</v>
          </cell>
          <cell r="M147">
            <v>2500000</v>
          </cell>
          <cell r="Y147">
            <v>2012</v>
          </cell>
          <cell r="Z147">
            <v>375000</v>
          </cell>
          <cell r="AB147">
            <v>2013</v>
          </cell>
          <cell r="AC147">
            <v>500000</v>
          </cell>
          <cell r="AE147">
            <v>2014</v>
          </cell>
          <cell r="AF147">
            <v>1625000</v>
          </cell>
        </row>
        <row r="148">
          <cell r="E148" t="str">
            <v>El Dorado County Dept of Transportation</v>
          </cell>
          <cell r="J148">
            <v>2015</v>
          </cell>
          <cell r="M148">
            <v>2550000</v>
          </cell>
          <cell r="Y148">
            <v>2012</v>
          </cell>
          <cell r="Z148">
            <v>382500</v>
          </cell>
          <cell r="AB148">
            <v>2013</v>
          </cell>
          <cell r="AC148">
            <v>510000</v>
          </cell>
          <cell r="AE148">
            <v>2014</v>
          </cell>
          <cell r="AF148">
            <v>1657500</v>
          </cell>
        </row>
        <row r="149">
          <cell r="E149" t="str">
            <v>City of Galt Dept of Public Works</v>
          </cell>
          <cell r="J149">
            <v>2015</v>
          </cell>
          <cell r="M149">
            <v>2700000</v>
          </cell>
          <cell r="Y149">
            <v>2012</v>
          </cell>
          <cell r="Z149">
            <v>405000</v>
          </cell>
          <cell r="AB149">
            <v>2013</v>
          </cell>
          <cell r="AC149">
            <v>540000</v>
          </cell>
          <cell r="AE149">
            <v>2014</v>
          </cell>
          <cell r="AF149">
            <v>1755000</v>
          </cell>
        </row>
        <row r="150">
          <cell r="E150" t="str">
            <v>City of Elk Grove</v>
          </cell>
          <cell r="J150">
            <v>2015</v>
          </cell>
          <cell r="M150">
            <v>2800000</v>
          </cell>
          <cell r="Y150">
            <v>2012</v>
          </cell>
          <cell r="Z150">
            <v>420000</v>
          </cell>
          <cell r="AB150">
            <v>2013</v>
          </cell>
          <cell r="AC150">
            <v>560000</v>
          </cell>
          <cell r="AE150">
            <v>2014</v>
          </cell>
          <cell r="AF150">
            <v>1820000</v>
          </cell>
        </row>
        <row r="151">
          <cell r="E151" t="str">
            <v>City of Woodland Dept of Public Works</v>
          </cell>
          <cell r="J151">
            <v>2015</v>
          </cell>
          <cell r="M151">
            <v>2896851</v>
          </cell>
          <cell r="Y151">
            <v>2012</v>
          </cell>
          <cell r="Z151">
            <v>434527.64999999997</v>
          </cell>
          <cell r="AB151">
            <v>2013</v>
          </cell>
          <cell r="AC151">
            <v>579370.20000000007</v>
          </cell>
          <cell r="AE151">
            <v>2014</v>
          </cell>
          <cell r="AF151">
            <v>1882953.1500000001</v>
          </cell>
        </row>
        <row r="152">
          <cell r="E152" t="str">
            <v>El Dorado County Dept of Transportation</v>
          </cell>
          <cell r="J152">
            <v>2015</v>
          </cell>
          <cell r="M152">
            <v>3335000</v>
          </cell>
          <cell r="Y152">
            <v>2012</v>
          </cell>
          <cell r="Z152">
            <v>500250</v>
          </cell>
          <cell r="AB152">
            <v>2013</v>
          </cell>
          <cell r="AC152">
            <v>667000</v>
          </cell>
          <cell r="AE152">
            <v>2014</v>
          </cell>
          <cell r="AF152">
            <v>2167750</v>
          </cell>
        </row>
        <row r="153">
          <cell r="E153" t="str">
            <v>City of Elk Grove</v>
          </cell>
          <cell r="J153">
            <v>2015</v>
          </cell>
          <cell r="M153">
            <v>3455000</v>
          </cell>
          <cell r="Y153">
            <v>2012</v>
          </cell>
          <cell r="Z153">
            <v>518250</v>
          </cell>
          <cell r="AB153">
            <v>2013</v>
          </cell>
          <cell r="AC153">
            <v>691000</v>
          </cell>
          <cell r="AE153">
            <v>2014</v>
          </cell>
          <cell r="AF153">
            <v>2245750</v>
          </cell>
        </row>
        <row r="154">
          <cell r="E154" t="str">
            <v>Sacramento County Dept of Transportation</v>
          </cell>
          <cell r="J154">
            <v>2015</v>
          </cell>
          <cell r="M154">
            <v>3455000</v>
          </cell>
          <cell r="Y154">
            <v>2012</v>
          </cell>
          <cell r="Z154">
            <v>518250</v>
          </cell>
          <cell r="AB154">
            <v>2013</v>
          </cell>
          <cell r="AC154">
            <v>691000</v>
          </cell>
          <cell r="AE154">
            <v>2014</v>
          </cell>
          <cell r="AF154">
            <v>2245750</v>
          </cell>
        </row>
        <row r="155">
          <cell r="E155" t="str">
            <v>City of Yuba City Dept of Public Works</v>
          </cell>
          <cell r="J155">
            <v>2015</v>
          </cell>
          <cell r="M155">
            <v>3600000</v>
          </cell>
          <cell r="Y155">
            <v>2012</v>
          </cell>
          <cell r="Z155">
            <v>540000</v>
          </cell>
          <cell r="AB155">
            <v>2013</v>
          </cell>
          <cell r="AC155">
            <v>720000</v>
          </cell>
          <cell r="AE155">
            <v>2014</v>
          </cell>
          <cell r="AF155">
            <v>2340000</v>
          </cell>
        </row>
        <row r="156">
          <cell r="E156" t="str">
            <v>City of Elk Grove</v>
          </cell>
          <cell r="J156">
            <v>2015</v>
          </cell>
          <cell r="M156">
            <v>3800000</v>
          </cell>
          <cell r="Y156">
            <v>2012</v>
          </cell>
          <cell r="Z156">
            <v>570000</v>
          </cell>
          <cell r="AB156">
            <v>2013</v>
          </cell>
          <cell r="AC156">
            <v>760000</v>
          </cell>
          <cell r="AE156">
            <v>2014</v>
          </cell>
          <cell r="AF156">
            <v>2470000</v>
          </cell>
        </row>
        <row r="157">
          <cell r="E157" t="str">
            <v>City of Woodland Dept of Public Works</v>
          </cell>
          <cell r="J157">
            <v>2015</v>
          </cell>
          <cell r="M157">
            <v>3893760</v>
          </cell>
          <cell r="Y157">
            <v>2012</v>
          </cell>
          <cell r="Z157">
            <v>584064</v>
          </cell>
          <cell r="AB157">
            <v>2013</v>
          </cell>
          <cell r="AC157">
            <v>778752</v>
          </cell>
          <cell r="AE157">
            <v>2014</v>
          </cell>
          <cell r="AF157">
            <v>2530944</v>
          </cell>
        </row>
        <row r="158">
          <cell r="E158" t="str">
            <v>City of Sacramento Dept of Transportation</v>
          </cell>
          <cell r="J158">
            <v>2016</v>
          </cell>
          <cell r="M158">
            <v>4340715</v>
          </cell>
          <cell r="Y158">
            <v>2012</v>
          </cell>
          <cell r="Z158">
            <v>651107.25</v>
          </cell>
          <cell r="AB158">
            <v>2014</v>
          </cell>
          <cell r="AC158">
            <v>868143</v>
          </cell>
          <cell r="AE158">
            <v>2015</v>
          </cell>
          <cell r="AF158">
            <v>2821464.75</v>
          </cell>
        </row>
        <row r="159">
          <cell r="E159" t="str">
            <v>City of Galt Dept of Public Works</v>
          </cell>
          <cell r="J159">
            <v>2016</v>
          </cell>
          <cell r="M159">
            <v>4500000</v>
          </cell>
          <cell r="Y159">
            <v>2012</v>
          </cell>
          <cell r="Z159">
            <v>675000</v>
          </cell>
          <cell r="AB159">
            <v>2014</v>
          </cell>
          <cell r="AC159">
            <v>900000</v>
          </cell>
          <cell r="AE159">
            <v>2015</v>
          </cell>
          <cell r="AF159">
            <v>2925000</v>
          </cell>
        </row>
        <row r="160">
          <cell r="E160" t="str">
            <v>City of Sacramento Dept of Transportation</v>
          </cell>
          <cell r="J160">
            <v>2016</v>
          </cell>
          <cell r="M160">
            <v>5987301</v>
          </cell>
          <cell r="Y160">
            <v>2012</v>
          </cell>
          <cell r="Z160">
            <v>898095.15</v>
          </cell>
          <cell r="AB160">
            <v>2014</v>
          </cell>
          <cell r="AC160">
            <v>1197460.2</v>
          </cell>
          <cell r="AE160">
            <v>2015</v>
          </cell>
          <cell r="AF160">
            <v>3891745.65</v>
          </cell>
        </row>
        <row r="161">
          <cell r="E161" t="str">
            <v>Sacramento County Dept of Transportation</v>
          </cell>
          <cell r="J161">
            <v>2018</v>
          </cell>
          <cell r="M161">
            <v>12000000</v>
          </cell>
          <cell r="Y161">
            <v>2012</v>
          </cell>
          <cell r="Z161">
            <v>1800000</v>
          </cell>
          <cell r="AB161">
            <v>2015</v>
          </cell>
          <cell r="AC161">
            <v>2400000</v>
          </cell>
          <cell r="AE161">
            <v>2016</v>
          </cell>
          <cell r="AF161">
            <v>7800000</v>
          </cell>
        </row>
        <row r="162">
          <cell r="E162" t="str">
            <v>El Dorado County Dept of Transportation</v>
          </cell>
          <cell r="J162">
            <v>2018</v>
          </cell>
          <cell r="M162">
            <v>12780000</v>
          </cell>
          <cell r="Y162">
            <v>2012</v>
          </cell>
          <cell r="Z162">
            <v>1917000</v>
          </cell>
          <cell r="AB162">
            <v>2015</v>
          </cell>
          <cell r="AC162">
            <v>2556000</v>
          </cell>
          <cell r="AE162">
            <v>2016</v>
          </cell>
          <cell r="AF162">
            <v>8307000</v>
          </cell>
        </row>
        <row r="163">
          <cell r="E163" t="str">
            <v>El Dorado County Dept of Transportation</v>
          </cell>
          <cell r="J163">
            <v>2018</v>
          </cell>
          <cell r="M163">
            <v>17056000</v>
          </cell>
          <cell r="Y163">
            <v>2012</v>
          </cell>
          <cell r="Z163">
            <v>2558400</v>
          </cell>
          <cell r="AB163">
            <v>2015</v>
          </cell>
          <cell r="AC163">
            <v>3411200</v>
          </cell>
          <cell r="AE163">
            <v>2016</v>
          </cell>
          <cell r="AF163">
            <v>11086400</v>
          </cell>
        </row>
        <row r="164">
          <cell r="E164" t="str">
            <v>City of Sacramento Dept of Transportation</v>
          </cell>
          <cell r="J164">
            <v>2018</v>
          </cell>
          <cell r="M164">
            <v>18000000</v>
          </cell>
          <cell r="Y164">
            <v>2012</v>
          </cell>
          <cell r="Z164">
            <v>2700000</v>
          </cell>
          <cell r="AB164">
            <v>2015</v>
          </cell>
          <cell r="AC164">
            <v>3600000</v>
          </cell>
          <cell r="AE164">
            <v>2016</v>
          </cell>
          <cell r="AF164">
            <v>11700000</v>
          </cell>
        </row>
        <row r="165">
          <cell r="E165" t="str">
            <v>Sacramento County Dept of Transportation</v>
          </cell>
          <cell r="J165">
            <v>2018</v>
          </cell>
          <cell r="M165">
            <v>18000050</v>
          </cell>
          <cell r="Y165">
            <v>2012</v>
          </cell>
          <cell r="Z165">
            <v>2700007.5</v>
          </cell>
          <cell r="AB165">
            <v>2015</v>
          </cell>
          <cell r="AC165">
            <v>3600010</v>
          </cell>
          <cell r="AE165">
            <v>2016</v>
          </cell>
          <cell r="AF165">
            <v>11700032.5</v>
          </cell>
        </row>
        <row r="166">
          <cell r="E166" t="str">
            <v>City of Sacramento Dept of Transportation</v>
          </cell>
          <cell r="J166">
            <v>2018</v>
          </cell>
          <cell r="M166">
            <v>25000000</v>
          </cell>
          <cell r="Y166">
            <v>2012</v>
          </cell>
          <cell r="Z166">
            <v>3750000</v>
          </cell>
          <cell r="AB166">
            <v>2015</v>
          </cell>
          <cell r="AC166">
            <v>5000000</v>
          </cell>
          <cell r="AE166">
            <v>2016</v>
          </cell>
          <cell r="AF166">
            <v>16250000</v>
          </cell>
        </row>
        <row r="167">
          <cell r="E167" t="str">
            <v>City of Folsom Dept of Public Works</v>
          </cell>
          <cell r="J167">
            <v>2019</v>
          </cell>
          <cell r="M167">
            <v>30000000</v>
          </cell>
          <cell r="Y167">
            <v>2012</v>
          </cell>
          <cell r="Z167">
            <v>4500000</v>
          </cell>
          <cell r="AB167">
            <v>2015</v>
          </cell>
          <cell r="AC167">
            <v>6000000</v>
          </cell>
          <cell r="AE167">
            <v>2017</v>
          </cell>
          <cell r="AF167">
            <v>19500000</v>
          </cell>
        </row>
        <row r="168">
          <cell r="E168" t="str">
            <v>Caltrans District 3</v>
          </cell>
          <cell r="J168">
            <v>2022</v>
          </cell>
          <cell r="M168">
            <v>125000000</v>
          </cell>
          <cell r="Y168">
            <v>2012</v>
          </cell>
          <cell r="Z168">
            <v>18750000</v>
          </cell>
          <cell r="AB168">
            <v>2017</v>
          </cell>
          <cell r="AC168">
            <v>25000000</v>
          </cell>
          <cell r="AE168">
            <v>2020</v>
          </cell>
          <cell r="AF168">
            <v>81250000</v>
          </cell>
        </row>
        <row r="169">
          <cell r="E169" t="str">
            <v>Town of Loomis Dept of Public Works</v>
          </cell>
          <cell r="J169">
            <v>2015</v>
          </cell>
          <cell r="M169">
            <v>100000</v>
          </cell>
          <cell r="Z169">
            <v>15000</v>
          </cell>
          <cell r="AC169">
            <v>20000</v>
          </cell>
          <cell r="AF169">
            <v>65000</v>
          </cell>
        </row>
        <row r="170">
          <cell r="E170" t="str">
            <v>City of Auburn Dept. of Public Works</v>
          </cell>
          <cell r="J170">
            <v>2015</v>
          </cell>
          <cell r="M170">
            <v>125000</v>
          </cell>
          <cell r="Z170">
            <v>18750</v>
          </cell>
          <cell r="AC170">
            <v>25000</v>
          </cell>
          <cell r="AF170">
            <v>81250</v>
          </cell>
        </row>
        <row r="171">
          <cell r="E171" t="str">
            <v>City of Sacramento Dept of Transportation</v>
          </cell>
          <cell r="J171">
            <v>2015</v>
          </cell>
          <cell r="M171">
            <v>216000</v>
          </cell>
          <cell r="Z171">
            <v>32400</v>
          </cell>
          <cell r="AC171">
            <v>43200</v>
          </cell>
          <cell r="AF171">
            <v>140400</v>
          </cell>
        </row>
        <row r="172">
          <cell r="E172" t="str">
            <v>City of Davis Dept of Public Works</v>
          </cell>
          <cell r="J172">
            <v>2015</v>
          </cell>
          <cell r="M172">
            <v>250000</v>
          </cell>
          <cell r="Z172">
            <v>37500</v>
          </cell>
          <cell r="AC172">
            <v>50000</v>
          </cell>
          <cell r="AF172">
            <v>162500</v>
          </cell>
        </row>
        <row r="173">
          <cell r="E173" t="str">
            <v>Yuba County Dept of Public Works</v>
          </cell>
          <cell r="J173">
            <v>2015</v>
          </cell>
          <cell r="M173">
            <v>267000</v>
          </cell>
          <cell r="Z173">
            <v>40050</v>
          </cell>
          <cell r="AC173">
            <v>53400</v>
          </cell>
          <cell r="AF173">
            <v>173550</v>
          </cell>
        </row>
        <row r="174">
          <cell r="E174" t="str">
            <v>Yuba County Dept of Public Works</v>
          </cell>
          <cell r="J174">
            <v>2015</v>
          </cell>
          <cell r="M174">
            <v>270000</v>
          </cell>
          <cell r="Z174">
            <v>40500</v>
          </cell>
          <cell r="AC174">
            <v>54000</v>
          </cell>
          <cell r="AF174">
            <v>175500</v>
          </cell>
        </row>
        <row r="175">
          <cell r="E175" t="str">
            <v>Yuba County Dept of Public Works</v>
          </cell>
          <cell r="J175">
            <v>2015</v>
          </cell>
          <cell r="M175">
            <v>300000</v>
          </cell>
          <cell r="Z175">
            <v>45000</v>
          </cell>
          <cell r="AC175">
            <v>60000</v>
          </cell>
          <cell r="AF175">
            <v>195000</v>
          </cell>
        </row>
        <row r="176">
          <cell r="E176" t="str">
            <v>City of Woodland Dept of Public Works</v>
          </cell>
          <cell r="J176">
            <v>2015</v>
          </cell>
          <cell r="M176">
            <v>360000</v>
          </cell>
          <cell r="Z176">
            <v>54000</v>
          </cell>
          <cell r="AC176">
            <v>72000</v>
          </cell>
          <cell r="AF176">
            <v>234000</v>
          </cell>
        </row>
        <row r="177">
          <cell r="E177" t="str">
            <v>City of Galt Dept of Public Works</v>
          </cell>
          <cell r="J177">
            <v>2015</v>
          </cell>
          <cell r="M177">
            <v>400000</v>
          </cell>
          <cell r="Z177">
            <v>60000</v>
          </cell>
          <cell r="AC177">
            <v>80000</v>
          </cell>
          <cell r="AF177">
            <v>260000</v>
          </cell>
        </row>
        <row r="178">
          <cell r="E178" t="str">
            <v>City of Colfax Dept of Public Works</v>
          </cell>
          <cell r="J178">
            <v>2015</v>
          </cell>
          <cell r="M178">
            <v>400500</v>
          </cell>
          <cell r="Z178">
            <v>60075</v>
          </cell>
          <cell r="AC178">
            <v>80100</v>
          </cell>
          <cell r="AF178">
            <v>260325</v>
          </cell>
        </row>
        <row r="179">
          <cell r="E179" t="str">
            <v>City of Colfax Dept of Public Works</v>
          </cell>
          <cell r="J179">
            <v>2015</v>
          </cell>
          <cell r="M179">
            <v>400502</v>
          </cell>
          <cell r="Z179">
            <v>60075.299999999996</v>
          </cell>
          <cell r="AC179">
            <v>80100.400000000009</v>
          </cell>
          <cell r="AF179">
            <v>260326.30000000002</v>
          </cell>
        </row>
        <row r="180">
          <cell r="E180" t="str">
            <v>City of Colfax Dept of Public Works</v>
          </cell>
          <cell r="J180">
            <v>2015</v>
          </cell>
          <cell r="M180">
            <v>420000</v>
          </cell>
          <cell r="Z180">
            <v>63000</v>
          </cell>
          <cell r="AC180">
            <v>84000</v>
          </cell>
          <cell r="AF180">
            <v>273000</v>
          </cell>
        </row>
        <row r="181">
          <cell r="E181" t="str">
            <v>City of Lincoln Dept of Public Works</v>
          </cell>
          <cell r="J181">
            <v>2015</v>
          </cell>
          <cell r="M181">
            <v>487000</v>
          </cell>
          <cell r="Z181">
            <v>73050</v>
          </cell>
          <cell r="AC181">
            <v>97400</v>
          </cell>
          <cell r="AF181">
            <v>316550</v>
          </cell>
        </row>
        <row r="182">
          <cell r="E182" t="str">
            <v>City of Lincoln Dept of Public Works</v>
          </cell>
          <cell r="J182">
            <v>2015</v>
          </cell>
          <cell r="M182">
            <v>488000</v>
          </cell>
          <cell r="Z182">
            <v>73200</v>
          </cell>
          <cell r="AC182">
            <v>97600</v>
          </cell>
          <cell r="AF182">
            <v>317200</v>
          </cell>
        </row>
        <row r="183">
          <cell r="E183" t="str">
            <v>City of Galt Dept of Public Works</v>
          </cell>
          <cell r="J183">
            <v>2015</v>
          </cell>
          <cell r="M183">
            <v>500000</v>
          </cell>
          <cell r="Z183">
            <v>75000</v>
          </cell>
          <cell r="AC183">
            <v>100000</v>
          </cell>
          <cell r="AF183">
            <v>325000</v>
          </cell>
        </row>
        <row r="184">
          <cell r="E184" t="str">
            <v>City of Woodland Dept of Public Works</v>
          </cell>
          <cell r="J184">
            <v>2015</v>
          </cell>
          <cell r="M184">
            <v>570000</v>
          </cell>
          <cell r="Z184">
            <v>85500</v>
          </cell>
          <cell r="AC184">
            <v>114000</v>
          </cell>
          <cell r="AF184">
            <v>370500</v>
          </cell>
        </row>
        <row r="185">
          <cell r="E185" t="str">
            <v>City of Colfax Dept of Public Works</v>
          </cell>
          <cell r="J185">
            <v>2015</v>
          </cell>
          <cell r="M185">
            <v>600000</v>
          </cell>
          <cell r="Z185">
            <v>90000</v>
          </cell>
          <cell r="AC185">
            <v>120000</v>
          </cell>
          <cell r="AF185">
            <v>390000</v>
          </cell>
        </row>
        <row r="186">
          <cell r="E186" t="str">
            <v>Yuba County Dept of Public Works</v>
          </cell>
          <cell r="J186">
            <v>2015</v>
          </cell>
          <cell r="M186">
            <v>810000</v>
          </cell>
          <cell r="Z186">
            <v>121500</v>
          </cell>
          <cell r="AC186">
            <v>162000</v>
          </cell>
          <cell r="AF186">
            <v>526500</v>
          </cell>
        </row>
        <row r="187">
          <cell r="E187" t="str">
            <v>Yuba County Dept of Public Works</v>
          </cell>
          <cell r="J187">
            <v>2015</v>
          </cell>
          <cell r="M187">
            <v>815000</v>
          </cell>
          <cell r="Z187">
            <v>122250</v>
          </cell>
          <cell r="AC187">
            <v>163000</v>
          </cell>
          <cell r="AF187">
            <v>529750</v>
          </cell>
        </row>
        <row r="188">
          <cell r="E188" t="str">
            <v>City of Rancho Cordova</v>
          </cell>
          <cell r="J188">
            <v>2015</v>
          </cell>
          <cell r="M188">
            <v>820000</v>
          </cell>
          <cell r="Z188">
            <v>123000</v>
          </cell>
          <cell r="AC188">
            <v>164000</v>
          </cell>
          <cell r="AF188">
            <v>533000</v>
          </cell>
        </row>
        <row r="189">
          <cell r="E189" t="str">
            <v>City of Yuba City Dept of Public Works</v>
          </cell>
          <cell r="J189">
            <v>2015</v>
          </cell>
          <cell r="M189">
            <v>1100000</v>
          </cell>
          <cell r="Z189">
            <v>165000</v>
          </cell>
          <cell r="AC189">
            <v>220000</v>
          </cell>
          <cell r="AF189">
            <v>715000</v>
          </cell>
        </row>
        <row r="190">
          <cell r="E190" t="str">
            <v>City of Marysville Dept of Public Works</v>
          </cell>
          <cell r="J190">
            <v>2015</v>
          </cell>
          <cell r="M190">
            <v>1200000</v>
          </cell>
          <cell r="Z190">
            <v>180000</v>
          </cell>
          <cell r="AC190">
            <v>240000</v>
          </cell>
          <cell r="AF190">
            <v>780000</v>
          </cell>
        </row>
        <row r="191">
          <cell r="E191" t="str">
            <v>City of Woodland Dept of Public Works</v>
          </cell>
          <cell r="J191">
            <v>2015</v>
          </cell>
          <cell r="M191">
            <v>1376000</v>
          </cell>
          <cell r="Z191">
            <v>206400</v>
          </cell>
          <cell r="AC191">
            <v>275200</v>
          </cell>
          <cell r="AF191">
            <v>894400</v>
          </cell>
        </row>
        <row r="192">
          <cell r="E192" t="str">
            <v>City of Colfax Dept of Public Works</v>
          </cell>
          <cell r="J192">
            <v>2015</v>
          </cell>
          <cell r="M192">
            <v>1453500</v>
          </cell>
          <cell r="Z192">
            <v>218025</v>
          </cell>
          <cell r="AC192">
            <v>290700</v>
          </cell>
          <cell r="AF192">
            <v>944775</v>
          </cell>
        </row>
        <row r="193">
          <cell r="E193" t="str">
            <v>City of Live Oak</v>
          </cell>
          <cell r="J193">
            <v>2015</v>
          </cell>
          <cell r="M193">
            <v>1900000</v>
          </cell>
          <cell r="Z193">
            <v>285000</v>
          </cell>
          <cell r="AC193">
            <v>380000</v>
          </cell>
          <cell r="AF193">
            <v>1235000</v>
          </cell>
        </row>
        <row r="194">
          <cell r="E194" t="str">
            <v>City of Auburn Dept. of Public Works</v>
          </cell>
          <cell r="J194">
            <v>2015</v>
          </cell>
          <cell r="M194">
            <v>2000000</v>
          </cell>
          <cell r="Z194">
            <v>300000</v>
          </cell>
          <cell r="AC194">
            <v>400000</v>
          </cell>
          <cell r="AF194">
            <v>1300000</v>
          </cell>
        </row>
        <row r="195">
          <cell r="E195" t="str">
            <v>City of Colfax Dept of Public Works</v>
          </cell>
          <cell r="J195">
            <v>2015</v>
          </cell>
          <cell r="M195">
            <v>2400000</v>
          </cell>
          <cell r="Z195">
            <v>360000</v>
          </cell>
          <cell r="AC195">
            <v>480000</v>
          </cell>
          <cell r="AF195">
            <v>1560000</v>
          </cell>
        </row>
        <row r="196">
          <cell r="E196" t="str">
            <v>Yolo County Dept of Public Works</v>
          </cell>
          <cell r="J196">
            <v>2018</v>
          </cell>
          <cell r="M196">
            <v>10000000</v>
          </cell>
          <cell r="Z196">
            <v>1500000</v>
          </cell>
          <cell r="AC196">
            <v>2000000</v>
          </cell>
          <cell r="AF196">
            <v>6500000</v>
          </cell>
        </row>
        <row r="197">
          <cell r="E197" t="str">
            <v>City of Galt Dept of Public Works</v>
          </cell>
          <cell r="J197">
            <v>2018</v>
          </cell>
          <cell r="M197">
            <v>11000000</v>
          </cell>
          <cell r="Z197">
            <v>1650000</v>
          </cell>
          <cell r="AC197">
            <v>2200000</v>
          </cell>
          <cell r="AF197">
            <v>7150000</v>
          </cell>
        </row>
        <row r="198">
          <cell r="E198" t="str">
            <v>Sacramento County Dept of Transportation</v>
          </cell>
          <cell r="J198">
            <v>2018</v>
          </cell>
          <cell r="M198">
            <v>12892748</v>
          </cell>
          <cell r="Z198">
            <v>1933912.2</v>
          </cell>
          <cell r="AC198">
            <v>2578549.6</v>
          </cell>
          <cell r="AF198">
            <v>8380286.2000000002</v>
          </cell>
        </row>
        <row r="199">
          <cell r="E199" t="str">
            <v>City of Sacramento Dept of Transportation</v>
          </cell>
          <cell r="J199">
            <v>2016</v>
          </cell>
          <cell r="M199">
            <v>1597000</v>
          </cell>
          <cell r="Y199">
            <v>2013</v>
          </cell>
          <cell r="Z199">
            <v>239550</v>
          </cell>
          <cell r="AB199">
            <v>2014</v>
          </cell>
          <cell r="AC199">
            <v>319400</v>
          </cell>
          <cell r="AE199">
            <v>2015</v>
          </cell>
          <cell r="AF199">
            <v>1038050</v>
          </cell>
        </row>
        <row r="200">
          <cell r="E200" t="str">
            <v>City of Rocklin Division of Engineering</v>
          </cell>
          <cell r="J200">
            <v>2016</v>
          </cell>
          <cell r="M200">
            <v>1641600</v>
          </cell>
          <cell r="Y200">
            <v>2013</v>
          </cell>
          <cell r="Z200">
            <v>246240</v>
          </cell>
          <cell r="AB200">
            <v>2014</v>
          </cell>
          <cell r="AC200">
            <v>328320</v>
          </cell>
          <cell r="AE200">
            <v>2015</v>
          </cell>
          <cell r="AF200">
            <v>1067040</v>
          </cell>
        </row>
        <row r="201">
          <cell r="E201" t="str">
            <v>Sacramento County Dept of Transportation</v>
          </cell>
          <cell r="J201">
            <v>2016</v>
          </cell>
          <cell r="M201">
            <v>2438851</v>
          </cell>
          <cell r="Y201">
            <v>2013</v>
          </cell>
          <cell r="Z201">
            <v>365827.64999999997</v>
          </cell>
          <cell r="AB201">
            <v>2014</v>
          </cell>
          <cell r="AC201">
            <v>487770.2</v>
          </cell>
          <cell r="AE201">
            <v>2015</v>
          </cell>
          <cell r="AF201">
            <v>1585253.1500000001</v>
          </cell>
        </row>
        <row r="202">
          <cell r="E202" t="str">
            <v>City of Sacramento Dept of Transportation</v>
          </cell>
          <cell r="J202">
            <v>2016</v>
          </cell>
          <cell r="M202">
            <v>2580000</v>
          </cell>
          <cell r="Y202">
            <v>2013</v>
          </cell>
          <cell r="Z202">
            <v>387000</v>
          </cell>
          <cell r="AB202">
            <v>2014</v>
          </cell>
          <cell r="AC202">
            <v>516000</v>
          </cell>
          <cell r="AE202">
            <v>2015</v>
          </cell>
          <cell r="AF202">
            <v>1677000</v>
          </cell>
        </row>
        <row r="203">
          <cell r="E203" t="str">
            <v>City of Sacramento Dept of Transportation</v>
          </cell>
          <cell r="J203">
            <v>2016</v>
          </cell>
          <cell r="M203">
            <v>2790000</v>
          </cell>
          <cell r="Y203">
            <v>2013</v>
          </cell>
          <cell r="Z203">
            <v>418500</v>
          </cell>
          <cell r="AB203">
            <v>2014</v>
          </cell>
          <cell r="AC203">
            <v>558000</v>
          </cell>
          <cell r="AE203">
            <v>2015</v>
          </cell>
          <cell r="AF203">
            <v>1813500</v>
          </cell>
        </row>
        <row r="204">
          <cell r="E204" t="str">
            <v>Yuba County Dept of Public Works</v>
          </cell>
          <cell r="J204">
            <v>2017</v>
          </cell>
          <cell r="M204">
            <v>6600000</v>
          </cell>
          <cell r="Y204">
            <v>2013</v>
          </cell>
          <cell r="Z204">
            <v>990000</v>
          </cell>
          <cell r="AB204">
            <v>2015</v>
          </cell>
          <cell r="AC204">
            <v>1320000</v>
          </cell>
          <cell r="AE204">
            <v>2016</v>
          </cell>
          <cell r="AF204">
            <v>4290000</v>
          </cell>
        </row>
        <row r="205">
          <cell r="E205" t="str">
            <v>Yuba County Dept of Public Works</v>
          </cell>
          <cell r="J205">
            <v>2017</v>
          </cell>
          <cell r="M205">
            <v>8500000</v>
          </cell>
          <cell r="Y205">
            <v>2013</v>
          </cell>
          <cell r="Z205">
            <v>1275000</v>
          </cell>
          <cell r="AB205">
            <v>2015</v>
          </cell>
          <cell r="AC205">
            <v>1700000</v>
          </cell>
          <cell r="AE205">
            <v>2016</v>
          </cell>
          <cell r="AF205">
            <v>5525000</v>
          </cell>
        </row>
        <row r="206">
          <cell r="E206" t="str">
            <v>City of Live Oak</v>
          </cell>
          <cell r="J206">
            <v>2019</v>
          </cell>
          <cell r="M206">
            <v>11000000</v>
          </cell>
          <cell r="Y206">
            <v>2013</v>
          </cell>
          <cell r="Z206">
            <v>1650000</v>
          </cell>
          <cell r="AB206">
            <v>2016</v>
          </cell>
          <cell r="AC206">
            <v>2200000</v>
          </cell>
          <cell r="AE206">
            <v>2017</v>
          </cell>
          <cell r="AF206">
            <v>7150000</v>
          </cell>
        </row>
        <row r="207">
          <cell r="E207" t="str">
            <v>Sacramento County Dept of Transportation</v>
          </cell>
          <cell r="J207">
            <v>2019</v>
          </cell>
          <cell r="M207">
            <v>26000000</v>
          </cell>
          <cell r="Y207">
            <v>2013</v>
          </cell>
          <cell r="Z207">
            <v>3900000</v>
          </cell>
          <cell r="AB207">
            <v>2016</v>
          </cell>
          <cell r="AC207">
            <v>5200000</v>
          </cell>
          <cell r="AE207">
            <v>2017</v>
          </cell>
          <cell r="AF207">
            <v>16900000</v>
          </cell>
        </row>
        <row r="208">
          <cell r="E208" t="str">
            <v>City of Rocklin Division of Engineering</v>
          </cell>
          <cell r="J208">
            <v>2020</v>
          </cell>
          <cell r="M208">
            <v>30000000</v>
          </cell>
          <cell r="Y208">
            <v>2013</v>
          </cell>
          <cell r="Z208">
            <v>4500000</v>
          </cell>
          <cell r="AB208">
            <v>2016</v>
          </cell>
          <cell r="AC208">
            <v>6000000</v>
          </cell>
          <cell r="AE208">
            <v>2018</v>
          </cell>
          <cell r="AF208">
            <v>19500000</v>
          </cell>
        </row>
        <row r="209">
          <cell r="E209" t="str">
            <v>City of Sacramento Dept of Transportation</v>
          </cell>
          <cell r="J209">
            <v>2020</v>
          </cell>
          <cell r="M209">
            <v>43000000</v>
          </cell>
          <cell r="Y209">
            <v>2013</v>
          </cell>
          <cell r="Z209">
            <v>6450000</v>
          </cell>
          <cell r="AB209">
            <v>2016</v>
          </cell>
          <cell r="AC209">
            <v>8600000</v>
          </cell>
          <cell r="AE209">
            <v>2018</v>
          </cell>
          <cell r="AF209">
            <v>27950000</v>
          </cell>
        </row>
        <row r="210">
          <cell r="E210" t="str">
            <v>Caltrans District 3</v>
          </cell>
          <cell r="J210">
            <v>2020</v>
          </cell>
          <cell r="M210">
            <v>45000000</v>
          </cell>
          <cell r="Y210">
            <v>2013</v>
          </cell>
          <cell r="Z210">
            <v>6750000</v>
          </cell>
          <cell r="AB210">
            <v>2016</v>
          </cell>
          <cell r="AC210">
            <v>9000000</v>
          </cell>
          <cell r="AE210">
            <v>2018</v>
          </cell>
          <cell r="AF210">
            <v>29250000</v>
          </cell>
        </row>
        <row r="211">
          <cell r="E211" t="str">
            <v>Sacramento County Dept of Transportation</v>
          </cell>
          <cell r="J211">
            <v>2020</v>
          </cell>
          <cell r="M211">
            <v>45000000</v>
          </cell>
          <cell r="Y211">
            <v>2013</v>
          </cell>
          <cell r="Z211">
            <v>6750000</v>
          </cell>
          <cell r="AB211">
            <v>2016</v>
          </cell>
          <cell r="AC211">
            <v>9000000</v>
          </cell>
          <cell r="AE211">
            <v>2018</v>
          </cell>
          <cell r="AF211">
            <v>29250000</v>
          </cell>
        </row>
        <row r="212">
          <cell r="E212" t="str">
            <v>City of Rancho Cordova</v>
          </cell>
          <cell r="J212">
            <v>2020</v>
          </cell>
          <cell r="M212">
            <v>45500000</v>
          </cell>
          <cell r="Y212">
            <v>2013</v>
          </cell>
          <cell r="Z212">
            <v>6825000</v>
          </cell>
          <cell r="AB212">
            <v>2016</v>
          </cell>
          <cell r="AC212">
            <v>9100000</v>
          </cell>
          <cell r="AE212">
            <v>2018</v>
          </cell>
          <cell r="AF212">
            <v>29575000</v>
          </cell>
        </row>
        <row r="213">
          <cell r="E213" t="str">
            <v>City of Rancho Cordova</v>
          </cell>
          <cell r="J213">
            <v>2020</v>
          </cell>
          <cell r="M213">
            <v>47000000</v>
          </cell>
          <cell r="Y213">
            <v>2013</v>
          </cell>
          <cell r="Z213">
            <v>7050000</v>
          </cell>
          <cell r="AB213">
            <v>2016</v>
          </cell>
          <cell r="AC213">
            <v>9400000</v>
          </cell>
          <cell r="AE213">
            <v>2018</v>
          </cell>
          <cell r="AF213">
            <v>30550000</v>
          </cell>
        </row>
        <row r="214">
          <cell r="E214" t="str">
            <v>Caltrans District 3</v>
          </cell>
          <cell r="J214">
            <v>2020</v>
          </cell>
          <cell r="M214">
            <v>50000000</v>
          </cell>
          <cell r="Y214">
            <v>2013</v>
          </cell>
          <cell r="Z214">
            <v>7500000</v>
          </cell>
          <cell r="AB214">
            <v>2016</v>
          </cell>
          <cell r="AC214">
            <v>10000000</v>
          </cell>
          <cell r="AE214">
            <v>2018</v>
          </cell>
          <cell r="AF214">
            <v>32500000</v>
          </cell>
        </row>
        <row r="215">
          <cell r="E215" t="str">
            <v>Sacramento County Dept of Transportation</v>
          </cell>
          <cell r="J215">
            <v>2020</v>
          </cell>
          <cell r="M215">
            <v>50000000</v>
          </cell>
          <cell r="Y215">
            <v>2013</v>
          </cell>
          <cell r="Z215">
            <v>7500000</v>
          </cell>
          <cell r="AB215">
            <v>2016</v>
          </cell>
          <cell r="AC215">
            <v>10000000</v>
          </cell>
          <cell r="AE215">
            <v>2018</v>
          </cell>
          <cell r="AF215">
            <v>32500000</v>
          </cell>
        </row>
        <row r="216">
          <cell r="E216" t="str">
            <v>City of Galt Dept of Public Works</v>
          </cell>
          <cell r="J216">
            <v>2020</v>
          </cell>
          <cell r="M216">
            <v>51051000</v>
          </cell>
          <cell r="Y216">
            <v>2013</v>
          </cell>
          <cell r="Z216">
            <v>7657650</v>
          </cell>
          <cell r="AB216">
            <v>2016</v>
          </cell>
          <cell r="AC216">
            <v>10210200</v>
          </cell>
          <cell r="AE216">
            <v>2018</v>
          </cell>
          <cell r="AF216">
            <v>33183150</v>
          </cell>
        </row>
        <row r="217">
          <cell r="E217" t="str">
            <v>Caltrans District 3</v>
          </cell>
          <cell r="J217">
            <v>2020</v>
          </cell>
          <cell r="M217">
            <v>68500000</v>
          </cell>
          <cell r="Y217">
            <v>2013</v>
          </cell>
          <cell r="Z217">
            <v>10275000</v>
          </cell>
          <cell r="AB217">
            <v>2016</v>
          </cell>
          <cell r="AC217">
            <v>13700000</v>
          </cell>
          <cell r="AE217">
            <v>2018</v>
          </cell>
          <cell r="AF217">
            <v>44525000</v>
          </cell>
        </row>
        <row r="218">
          <cell r="E218" t="str">
            <v>City of Rocklin Division of Engineering</v>
          </cell>
          <cell r="J218">
            <v>2016</v>
          </cell>
          <cell r="M218">
            <v>150000</v>
          </cell>
          <cell r="Z218">
            <v>22500</v>
          </cell>
          <cell r="AC218">
            <v>30000</v>
          </cell>
          <cell r="AF218">
            <v>97500</v>
          </cell>
        </row>
        <row r="219">
          <cell r="E219" t="str">
            <v>City of Rocklin Division of Engineering</v>
          </cell>
          <cell r="J219">
            <v>2016</v>
          </cell>
          <cell r="M219">
            <v>300000</v>
          </cell>
          <cell r="Z219">
            <v>45000</v>
          </cell>
          <cell r="AC219">
            <v>60000</v>
          </cell>
          <cell r="AF219">
            <v>195000</v>
          </cell>
        </row>
        <row r="220">
          <cell r="E220" t="str">
            <v>City of Live Oak</v>
          </cell>
          <cell r="J220">
            <v>2016</v>
          </cell>
          <cell r="M220">
            <v>450000</v>
          </cell>
          <cell r="Z220">
            <v>67500</v>
          </cell>
          <cell r="AC220">
            <v>90000</v>
          </cell>
          <cell r="AF220">
            <v>292500</v>
          </cell>
        </row>
        <row r="221">
          <cell r="E221" t="str">
            <v>City of Sacramento Dept of Transportation</v>
          </cell>
          <cell r="J221">
            <v>2016</v>
          </cell>
          <cell r="M221">
            <v>857000</v>
          </cell>
          <cell r="Z221">
            <v>128550</v>
          </cell>
          <cell r="AC221">
            <v>171400</v>
          </cell>
          <cell r="AF221">
            <v>557050</v>
          </cell>
        </row>
        <row r="222">
          <cell r="E222" t="str">
            <v>Sacramento County Dept of Transportation</v>
          </cell>
          <cell r="J222">
            <v>2016</v>
          </cell>
          <cell r="M222">
            <v>2800000</v>
          </cell>
          <cell r="Z222">
            <v>420000</v>
          </cell>
          <cell r="AC222">
            <v>560000</v>
          </cell>
          <cell r="AF222">
            <v>1820000</v>
          </cell>
        </row>
        <row r="223">
          <cell r="E223" t="str">
            <v>City of Live Oak</v>
          </cell>
          <cell r="J223">
            <v>2016</v>
          </cell>
          <cell r="M223">
            <v>3200000</v>
          </cell>
          <cell r="Z223">
            <v>480000</v>
          </cell>
          <cell r="AC223">
            <v>640000</v>
          </cell>
          <cell r="AF223">
            <v>2080000</v>
          </cell>
        </row>
        <row r="224">
          <cell r="E224" t="str">
            <v>El Dorado County Dept of Transportation</v>
          </cell>
          <cell r="J224">
            <v>2017</v>
          </cell>
          <cell r="M224">
            <v>5000000</v>
          </cell>
          <cell r="Z224">
            <v>750000</v>
          </cell>
          <cell r="AC224">
            <v>1000000</v>
          </cell>
          <cell r="AF224">
            <v>3250000</v>
          </cell>
        </row>
        <row r="225">
          <cell r="E225" t="str">
            <v>Sacramento County Dept of Transportation</v>
          </cell>
          <cell r="J225">
            <v>2019</v>
          </cell>
          <cell r="M225">
            <v>10947600</v>
          </cell>
          <cell r="Z225">
            <v>1642140</v>
          </cell>
          <cell r="AC225">
            <v>2189520</v>
          </cell>
          <cell r="AF225">
            <v>7115940</v>
          </cell>
        </row>
        <row r="226">
          <cell r="E226" t="str">
            <v>City of Rancho Cordova</v>
          </cell>
          <cell r="J226">
            <v>2020</v>
          </cell>
          <cell r="M226">
            <v>30500000</v>
          </cell>
          <cell r="Z226">
            <v>4575000</v>
          </cell>
          <cell r="AC226">
            <v>6100000</v>
          </cell>
          <cell r="AF226">
            <v>19825000</v>
          </cell>
        </row>
        <row r="227">
          <cell r="E227" t="str">
            <v>Town of Loomis Dept of Public Works</v>
          </cell>
          <cell r="J227">
            <v>2017</v>
          </cell>
          <cell r="M227">
            <v>2000000</v>
          </cell>
          <cell r="Y227">
            <v>2014</v>
          </cell>
          <cell r="Z227">
            <v>300000</v>
          </cell>
          <cell r="AB227">
            <v>2015</v>
          </cell>
          <cell r="AC227">
            <v>400000</v>
          </cell>
          <cell r="AE227">
            <v>2016</v>
          </cell>
          <cell r="AF227">
            <v>1300000</v>
          </cell>
        </row>
        <row r="228">
          <cell r="E228" t="str">
            <v>Yuba County Dept of Public Works</v>
          </cell>
          <cell r="J228">
            <v>2017</v>
          </cell>
          <cell r="M228">
            <v>2000000</v>
          </cell>
          <cell r="Y228">
            <v>2014</v>
          </cell>
          <cell r="Z228">
            <v>300000</v>
          </cell>
          <cell r="AB228">
            <v>2015</v>
          </cell>
          <cell r="AC228">
            <v>400000</v>
          </cell>
          <cell r="AE228">
            <v>2016</v>
          </cell>
          <cell r="AF228">
            <v>1300000</v>
          </cell>
        </row>
        <row r="229">
          <cell r="E229" t="str">
            <v>Yuba County Dept of Public Works</v>
          </cell>
          <cell r="J229">
            <v>2017</v>
          </cell>
          <cell r="M229">
            <v>2000000</v>
          </cell>
          <cell r="Y229">
            <v>2014</v>
          </cell>
          <cell r="Z229">
            <v>300000</v>
          </cell>
          <cell r="AB229">
            <v>2015</v>
          </cell>
          <cell r="AC229">
            <v>400000</v>
          </cell>
          <cell r="AE229">
            <v>2016</v>
          </cell>
          <cell r="AF229">
            <v>1300000</v>
          </cell>
        </row>
        <row r="230">
          <cell r="E230" t="str">
            <v>Yuba County Dept of Public Works</v>
          </cell>
          <cell r="J230">
            <v>2017</v>
          </cell>
          <cell r="M230">
            <v>2656000</v>
          </cell>
          <cell r="Y230">
            <v>2014</v>
          </cell>
          <cell r="Z230">
            <v>398400</v>
          </cell>
          <cell r="AB230">
            <v>2015</v>
          </cell>
          <cell r="AC230">
            <v>531200</v>
          </cell>
          <cell r="AE230">
            <v>2016</v>
          </cell>
          <cell r="AF230">
            <v>1726400</v>
          </cell>
        </row>
        <row r="231">
          <cell r="E231" t="str">
            <v>Yuba County Dept of Public Works</v>
          </cell>
          <cell r="J231">
            <v>2017</v>
          </cell>
          <cell r="M231">
            <v>2780000</v>
          </cell>
          <cell r="Y231">
            <v>2014</v>
          </cell>
          <cell r="Z231">
            <v>417000</v>
          </cell>
          <cell r="AB231">
            <v>2015</v>
          </cell>
          <cell r="AC231">
            <v>556000</v>
          </cell>
          <cell r="AE231">
            <v>2016</v>
          </cell>
          <cell r="AF231">
            <v>1807000</v>
          </cell>
        </row>
        <row r="232">
          <cell r="E232" t="str">
            <v>El Dorado County Dept of Transportation</v>
          </cell>
          <cell r="J232">
            <v>2018</v>
          </cell>
          <cell r="M232">
            <v>4910000</v>
          </cell>
          <cell r="Y232">
            <v>2014</v>
          </cell>
          <cell r="Z232">
            <v>736500</v>
          </cell>
          <cell r="AB232">
            <v>2016</v>
          </cell>
          <cell r="AC232">
            <v>982000</v>
          </cell>
          <cell r="AE232">
            <v>2017</v>
          </cell>
          <cell r="AF232">
            <v>3191500</v>
          </cell>
        </row>
        <row r="233">
          <cell r="E233" t="str">
            <v>City of Folsom Dept of Public Works</v>
          </cell>
          <cell r="J233">
            <v>2018</v>
          </cell>
          <cell r="M233">
            <v>5000000</v>
          </cell>
          <cell r="Y233">
            <v>2014</v>
          </cell>
          <cell r="Z233">
            <v>750000</v>
          </cell>
          <cell r="AB233">
            <v>2016</v>
          </cell>
          <cell r="AC233">
            <v>1000000</v>
          </cell>
          <cell r="AE233">
            <v>2017</v>
          </cell>
          <cell r="AF233">
            <v>3250000</v>
          </cell>
        </row>
        <row r="234">
          <cell r="E234" t="str">
            <v>City of Roseville Dept of Public Works</v>
          </cell>
          <cell r="J234">
            <v>2018</v>
          </cell>
          <cell r="M234">
            <v>6000000</v>
          </cell>
          <cell r="Y234">
            <v>2014</v>
          </cell>
          <cell r="Z234">
            <v>900000</v>
          </cell>
          <cell r="AB234">
            <v>2016</v>
          </cell>
          <cell r="AC234">
            <v>1200000</v>
          </cell>
          <cell r="AE234">
            <v>2017</v>
          </cell>
          <cell r="AF234">
            <v>3900000</v>
          </cell>
        </row>
        <row r="235">
          <cell r="E235" t="str">
            <v>Yuba County Dept of Public Works</v>
          </cell>
          <cell r="J235">
            <v>2018</v>
          </cell>
          <cell r="M235">
            <v>6000000</v>
          </cell>
          <cell r="Y235">
            <v>2014</v>
          </cell>
          <cell r="Z235">
            <v>900000</v>
          </cell>
          <cell r="AB235">
            <v>2016</v>
          </cell>
          <cell r="AC235">
            <v>1200000</v>
          </cell>
          <cell r="AE235">
            <v>2017</v>
          </cell>
          <cell r="AF235">
            <v>3900000</v>
          </cell>
        </row>
        <row r="236">
          <cell r="E236" t="str">
            <v>City of Sacramento Dept of Transportation</v>
          </cell>
          <cell r="J236">
            <v>2018</v>
          </cell>
          <cell r="M236">
            <v>7000000</v>
          </cell>
          <cell r="Y236">
            <v>2014</v>
          </cell>
          <cell r="Z236">
            <v>1050000</v>
          </cell>
          <cell r="AB236">
            <v>2016</v>
          </cell>
          <cell r="AC236">
            <v>1400000</v>
          </cell>
          <cell r="AE236">
            <v>2017</v>
          </cell>
          <cell r="AF236">
            <v>4550000</v>
          </cell>
        </row>
        <row r="237">
          <cell r="E237" t="str">
            <v>Yolo County Dept of Public Works</v>
          </cell>
          <cell r="J237">
            <v>2020</v>
          </cell>
          <cell r="M237">
            <v>10000000</v>
          </cell>
          <cell r="Y237">
            <v>2014</v>
          </cell>
          <cell r="Z237">
            <v>1500000</v>
          </cell>
          <cell r="AB237">
            <v>2017</v>
          </cell>
          <cell r="AC237">
            <v>2000000</v>
          </cell>
          <cell r="AE237">
            <v>2018</v>
          </cell>
          <cell r="AF237">
            <v>6500000</v>
          </cell>
        </row>
        <row r="238">
          <cell r="E238" t="str">
            <v>El Dorado County Dept of Transportation</v>
          </cell>
          <cell r="J238">
            <v>2020</v>
          </cell>
          <cell r="M238">
            <v>10614000</v>
          </cell>
          <cell r="Y238">
            <v>2014</v>
          </cell>
          <cell r="Z238">
            <v>1592100</v>
          </cell>
          <cell r="AB238">
            <v>2017</v>
          </cell>
          <cell r="AC238">
            <v>2122800</v>
          </cell>
          <cell r="AE238">
            <v>2018</v>
          </cell>
          <cell r="AF238">
            <v>6899100</v>
          </cell>
        </row>
        <row r="239">
          <cell r="E239" t="str">
            <v>City of Rancho Cordova</v>
          </cell>
          <cell r="J239">
            <v>2020</v>
          </cell>
          <cell r="M239">
            <v>12000000</v>
          </cell>
          <cell r="Y239">
            <v>2014</v>
          </cell>
          <cell r="Z239">
            <v>1800000</v>
          </cell>
          <cell r="AB239">
            <v>2017</v>
          </cell>
          <cell r="AC239">
            <v>2400000</v>
          </cell>
          <cell r="AE239">
            <v>2018</v>
          </cell>
          <cell r="AF239">
            <v>7800000</v>
          </cell>
        </row>
        <row r="240">
          <cell r="E240" t="str">
            <v>City of Yuba City Dept of Public Works</v>
          </cell>
          <cell r="J240">
            <v>2020</v>
          </cell>
          <cell r="M240">
            <v>13486400</v>
          </cell>
          <cell r="Y240">
            <v>2014</v>
          </cell>
          <cell r="Z240">
            <v>2022960</v>
          </cell>
          <cell r="AB240">
            <v>2017</v>
          </cell>
          <cell r="AC240">
            <v>2697280</v>
          </cell>
          <cell r="AE240">
            <v>2018</v>
          </cell>
          <cell r="AF240">
            <v>8766160</v>
          </cell>
        </row>
        <row r="241">
          <cell r="E241" t="str">
            <v>City of Yuba City Dept of Public Works</v>
          </cell>
          <cell r="J241">
            <v>2020</v>
          </cell>
          <cell r="M241">
            <v>14633100</v>
          </cell>
          <cell r="Y241">
            <v>2014</v>
          </cell>
          <cell r="Z241">
            <v>2194965</v>
          </cell>
          <cell r="AB241">
            <v>2017</v>
          </cell>
          <cell r="AC241">
            <v>2926620</v>
          </cell>
          <cell r="AE241">
            <v>2018</v>
          </cell>
          <cell r="AF241">
            <v>9511515</v>
          </cell>
        </row>
        <row r="242">
          <cell r="E242" t="str">
            <v>City of Davis Dept of Public Works</v>
          </cell>
          <cell r="J242">
            <v>2020</v>
          </cell>
          <cell r="M242">
            <v>15000000</v>
          </cell>
          <cell r="Y242">
            <v>2014</v>
          </cell>
          <cell r="Z242">
            <v>2250000</v>
          </cell>
          <cell r="AB242">
            <v>2017</v>
          </cell>
          <cell r="AC242">
            <v>3000000</v>
          </cell>
          <cell r="AE242">
            <v>2018</v>
          </cell>
          <cell r="AF242">
            <v>9750000</v>
          </cell>
        </row>
        <row r="243">
          <cell r="E243" t="str">
            <v>Sacramento County Dept of Transportation</v>
          </cell>
          <cell r="J243">
            <v>2020</v>
          </cell>
          <cell r="M243">
            <v>16250000</v>
          </cell>
          <cell r="Y243">
            <v>2014</v>
          </cell>
          <cell r="Z243">
            <v>2437500</v>
          </cell>
          <cell r="AB243">
            <v>2017</v>
          </cell>
          <cell r="AC243">
            <v>3250000</v>
          </cell>
          <cell r="AE243">
            <v>2018</v>
          </cell>
          <cell r="AF243">
            <v>10562500</v>
          </cell>
        </row>
        <row r="244">
          <cell r="E244" t="str">
            <v>Sacramento County Dept of Transportation</v>
          </cell>
          <cell r="J244">
            <v>2020</v>
          </cell>
          <cell r="M244">
            <v>16400000</v>
          </cell>
          <cell r="Y244">
            <v>2014</v>
          </cell>
          <cell r="Z244">
            <v>2460000</v>
          </cell>
          <cell r="AB244">
            <v>2017</v>
          </cell>
          <cell r="AC244">
            <v>3280000</v>
          </cell>
          <cell r="AE244">
            <v>2018</v>
          </cell>
          <cell r="AF244">
            <v>10660000</v>
          </cell>
        </row>
        <row r="245">
          <cell r="E245" t="str">
            <v>Sacramento County Dept of Transportation</v>
          </cell>
          <cell r="J245">
            <v>2020</v>
          </cell>
          <cell r="M245">
            <v>17000000</v>
          </cell>
          <cell r="Y245">
            <v>2014</v>
          </cell>
          <cell r="Z245">
            <v>2550000</v>
          </cell>
          <cell r="AB245">
            <v>2017</v>
          </cell>
          <cell r="AC245">
            <v>3400000</v>
          </cell>
          <cell r="AE245">
            <v>2018</v>
          </cell>
          <cell r="AF245">
            <v>11050000</v>
          </cell>
        </row>
        <row r="246">
          <cell r="E246" t="str">
            <v>City of Yuba City Dept of Public Works</v>
          </cell>
          <cell r="J246">
            <v>2020</v>
          </cell>
          <cell r="M246">
            <v>23684600</v>
          </cell>
          <cell r="Y246">
            <v>2014</v>
          </cell>
          <cell r="Z246">
            <v>3552690</v>
          </cell>
          <cell r="AB246">
            <v>2017</v>
          </cell>
          <cell r="AC246">
            <v>4736920</v>
          </cell>
          <cell r="AE246">
            <v>2018</v>
          </cell>
          <cell r="AF246">
            <v>15394990</v>
          </cell>
        </row>
        <row r="247">
          <cell r="E247" t="str">
            <v>City of Sacramento Dept of Transportation</v>
          </cell>
          <cell r="J247">
            <v>2020</v>
          </cell>
          <cell r="M247">
            <v>25000000</v>
          </cell>
          <cell r="Y247">
            <v>2014</v>
          </cell>
          <cell r="Z247">
            <v>3750000</v>
          </cell>
          <cell r="AB247">
            <v>2017</v>
          </cell>
          <cell r="AC247">
            <v>5000000</v>
          </cell>
          <cell r="AE247">
            <v>2018</v>
          </cell>
          <cell r="AF247">
            <v>16250000</v>
          </cell>
        </row>
        <row r="248">
          <cell r="E248" t="str">
            <v>Yuba County Dept of Public Works</v>
          </cell>
          <cell r="J248">
            <v>2020</v>
          </cell>
          <cell r="M248">
            <v>27000000</v>
          </cell>
          <cell r="Y248">
            <v>2014</v>
          </cell>
          <cell r="Z248">
            <v>4050000</v>
          </cell>
          <cell r="AB248">
            <v>2017</v>
          </cell>
          <cell r="AC248">
            <v>5400000</v>
          </cell>
          <cell r="AE248">
            <v>2018</v>
          </cell>
          <cell r="AF248">
            <v>17550000</v>
          </cell>
        </row>
        <row r="249">
          <cell r="E249" t="str">
            <v>Sacramento County Dept of Transportation</v>
          </cell>
          <cell r="J249">
            <v>2020</v>
          </cell>
          <cell r="M249">
            <v>29000000</v>
          </cell>
          <cell r="Y249">
            <v>2014</v>
          </cell>
          <cell r="Z249">
            <v>4350000</v>
          </cell>
          <cell r="AB249">
            <v>2017</v>
          </cell>
          <cell r="AC249">
            <v>5800000</v>
          </cell>
          <cell r="AE249">
            <v>2018</v>
          </cell>
          <cell r="AF249">
            <v>18850000</v>
          </cell>
        </row>
        <row r="250">
          <cell r="E250" t="str">
            <v>City of Elk Grove</v>
          </cell>
          <cell r="J250">
            <v>2021</v>
          </cell>
          <cell r="M250">
            <v>31556020</v>
          </cell>
          <cell r="Y250">
            <v>2014</v>
          </cell>
          <cell r="Z250">
            <v>4733403</v>
          </cell>
          <cell r="AB250">
            <v>2017</v>
          </cell>
          <cell r="AC250">
            <v>6311204</v>
          </cell>
          <cell r="AE250">
            <v>2019</v>
          </cell>
          <cell r="AF250">
            <v>20511413</v>
          </cell>
        </row>
        <row r="251">
          <cell r="E251" t="str">
            <v>Sacramento County Dept of Transportation</v>
          </cell>
          <cell r="J251">
            <v>2021</v>
          </cell>
          <cell r="M251">
            <v>37500000</v>
          </cell>
          <cell r="Y251">
            <v>2014</v>
          </cell>
          <cell r="Z251">
            <v>5625000</v>
          </cell>
          <cell r="AB251">
            <v>2017</v>
          </cell>
          <cell r="AC251">
            <v>7500000</v>
          </cell>
          <cell r="AE251">
            <v>2019</v>
          </cell>
          <cell r="AF251">
            <v>24375000</v>
          </cell>
        </row>
        <row r="252">
          <cell r="E252" t="str">
            <v>Sacramento County Dept of Transportation</v>
          </cell>
          <cell r="J252">
            <v>2021</v>
          </cell>
          <cell r="M252">
            <v>45000000</v>
          </cell>
          <cell r="Y252">
            <v>2014</v>
          </cell>
          <cell r="Z252">
            <v>6750000</v>
          </cell>
          <cell r="AB252">
            <v>2017</v>
          </cell>
          <cell r="AC252">
            <v>9000000</v>
          </cell>
          <cell r="AE252">
            <v>2019</v>
          </cell>
          <cell r="AF252">
            <v>29250000</v>
          </cell>
        </row>
        <row r="253">
          <cell r="E253" t="str">
            <v>Yuba County Dept of Public Works</v>
          </cell>
          <cell r="J253">
            <v>2017</v>
          </cell>
          <cell r="M253">
            <v>267000</v>
          </cell>
          <cell r="Z253">
            <v>40050</v>
          </cell>
          <cell r="AC253">
            <v>53400</v>
          </cell>
          <cell r="AF253">
            <v>173550</v>
          </cell>
        </row>
        <row r="254">
          <cell r="E254" t="str">
            <v>Yuba County Dept of Public Works</v>
          </cell>
          <cell r="J254">
            <v>2017</v>
          </cell>
          <cell r="M254">
            <v>270000</v>
          </cell>
          <cell r="Z254">
            <v>40500</v>
          </cell>
          <cell r="AC254">
            <v>54000</v>
          </cell>
          <cell r="AF254">
            <v>175500</v>
          </cell>
        </row>
        <row r="255">
          <cell r="E255" t="str">
            <v>City of Live Oak</v>
          </cell>
          <cell r="J255">
            <v>2017</v>
          </cell>
          <cell r="M255">
            <v>2100000</v>
          </cell>
          <cell r="Z255">
            <v>315000</v>
          </cell>
          <cell r="AC255">
            <v>420000</v>
          </cell>
          <cell r="AF255">
            <v>1365000</v>
          </cell>
        </row>
        <row r="256">
          <cell r="E256" t="str">
            <v>Sacramento County Dept of Transportation</v>
          </cell>
          <cell r="J256">
            <v>2018</v>
          </cell>
          <cell r="M256">
            <v>7600000</v>
          </cell>
          <cell r="Z256">
            <v>1140000</v>
          </cell>
          <cell r="AC256">
            <v>1520000</v>
          </cell>
          <cell r="AF256">
            <v>4940000</v>
          </cell>
        </row>
        <row r="257">
          <cell r="E257" t="str">
            <v>Sacramento County Dept of Transportation</v>
          </cell>
          <cell r="J257">
            <v>2021</v>
          </cell>
          <cell r="M257">
            <v>61566993</v>
          </cell>
          <cell r="Z257">
            <v>9235048.9499999993</v>
          </cell>
          <cell r="AC257">
            <v>12313398.600000001</v>
          </cell>
          <cell r="AF257">
            <v>40018545.450000003</v>
          </cell>
        </row>
        <row r="258">
          <cell r="E258" t="str">
            <v>City of Roseville Dept of Public Works</v>
          </cell>
          <cell r="J258">
            <v>2018</v>
          </cell>
          <cell r="M258">
            <v>1500000</v>
          </cell>
          <cell r="Y258">
            <v>2015</v>
          </cell>
          <cell r="Z258">
            <v>225000</v>
          </cell>
          <cell r="AB258">
            <v>2016</v>
          </cell>
          <cell r="AC258">
            <v>300000</v>
          </cell>
          <cell r="AE258">
            <v>2017</v>
          </cell>
          <cell r="AF258">
            <v>975000</v>
          </cell>
        </row>
        <row r="259">
          <cell r="E259" t="str">
            <v>Placer County Dept of Public Works</v>
          </cell>
          <cell r="J259">
            <v>2018</v>
          </cell>
          <cell r="M259">
            <v>1514700</v>
          </cell>
          <cell r="Y259">
            <v>2015</v>
          </cell>
          <cell r="Z259">
            <v>227205</v>
          </cell>
          <cell r="AB259">
            <v>2016</v>
          </cell>
          <cell r="AC259">
            <v>302940</v>
          </cell>
          <cell r="AE259">
            <v>2017</v>
          </cell>
          <cell r="AF259">
            <v>984555</v>
          </cell>
        </row>
        <row r="260">
          <cell r="E260" t="str">
            <v>City of Folsom Dept of Public Works</v>
          </cell>
          <cell r="J260">
            <v>2018</v>
          </cell>
          <cell r="M260">
            <v>3000000</v>
          </cell>
          <cell r="Y260">
            <v>2015</v>
          </cell>
          <cell r="Z260">
            <v>450000</v>
          </cell>
          <cell r="AB260">
            <v>2016</v>
          </cell>
          <cell r="AC260">
            <v>600000</v>
          </cell>
          <cell r="AE260">
            <v>2017</v>
          </cell>
          <cell r="AF260">
            <v>1950000</v>
          </cell>
        </row>
        <row r="261">
          <cell r="E261" t="str">
            <v>Yuba County Dept of Public Works</v>
          </cell>
          <cell r="J261">
            <v>2018</v>
          </cell>
          <cell r="M261">
            <v>3250000</v>
          </cell>
          <cell r="Y261">
            <v>2015</v>
          </cell>
          <cell r="Z261">
            <v>487500</v>
          </cell>
          <cell r="AB261">
            <v>2016</v>
          </cell>
          <cell r="AC261">
            <v>650000</v>
          </cell>
          <cell r="AE261">
            <v>2017</v>
          </cell>
          <cell r="AF261">
            <v>2112500</v>
          </cell>
        </row>
        <row r="262">
          <cell r="E262" t="str">
            <v>City of Folsom Dept of Public Works</v>
          </cell>
          <cell r="J262">
            <v>2018</v>
          </cell>
          <cell r="M262">
            <v>3300000</v>
          </cell>
          <cell r="Y262">
            <v>2015</v>
          </cell>
          <cell r="Z262">
            <v>495000</v>
          </cell>
          <cell r="AB262">
            <v>2016</v>
          </cell>
          <cell r="AC262">
            <v>660000</v>
          </cell>
          <cell r="AE262">
            <v>2017</v>
          </cell>
          <cell r="AF262">
            <v>2145000</v>
          </cell>
        </row>
        <row r="263">
          <cell r="E263" t="str">
            <v>City of Sacramento Dept of Transportation</v>
          </cell>
          <cell r="J263">
            <v>2019</v>
          </cell>
          <cell r="M263">
            <v>7000000</v>
          </cell>
          <cell r="Y263">
            <v>2015</v>
          </cell>
          <cell r="Z263">
            <v>1050000</v>
          </cell>
          <cell r="AB263">
            <v>2017</v>
          </cell>
          <cell r="AC263">
            <v>1400000</v>
          </cell>
          <cell r="AE263">
            <v>2018</v>
          </cell>
          <cell r="AF263">
            <v>4550000</v>
          </cell>
        </row>
        <row r="264">
          <cell r="E264" t="str">
            <v>Sacramento County Dept of Transportation</v>
          </cell>
          <cell r="J264">
            <v>2021</v>
          </cell>
          <cell r="M264">
            <v>20000000</v>
          </cell>
          <cell r="Y264">
            <v>2015</v>
          </cell>
          <cell r="Z264">
            <v>3000000</v>
          </cell>
          <cell r="AB264">
            <v>2018</v>
          </cell>
          <cell r="AC264">
            <v>4000000</v>
          </cell>
          <cell r="AE264">
            <v>2019</v>
          </cell>
          <cell r="AF264">
            <v>13000000</v>
          </cell>
        </row>
        <row r="265">
          <cell r="E265" t="str">
            <v>Sacramento County Dept of Transportation</v>
          </cell>
          <cell r="J265">
            <v>2021</v>
          </cell>
          <cell r="M265">
            <v>20000000</v>
          </cell>
          <cell r="Y265">
            <v>2015</v>
          </cell>
          <cell r="Z265">
            <v>3000000</v>
          </cell>
          <cell r="AB265">
            <v>2018</v>
          </cell>
          <cell r="AC265">
            <v>4000000</v>
          </cell>
          <cell r="AE265">
            <v>2019</v>
          </cell>
          <cell r="AF265">
            <v>13000000</v>
          </cell>
        </row>
        <row r="266">
          <cell r="E266" t="str">
            <v>City of Sacramento Dept of Transportation</v>
          </cell>
          <cell r="J266">
            <v>2021</v>
          </cell>
          <cell r="M266">
            <v>20000000</v>
          </cell>
          <cell r="Y266">
            <v>2015</v>
          </cell>
          <cell r="Z266">
            <v>3000000</v>
          </cell>
          <cell r="AB266">
            <v>2018</v>
          </cell>
          <cell r="AC266">
            <v>4000000</v>
          </cell>
          <cell r="AE266">
            <v>2019</v>
          </cell>
          <cell r="AF266">
            <v>13000000</v>
          </cell>
        </row>
        <row r="267">
          <cell r="E267" t="str">
            <v>Sacramento County Dept of Transportation</v>
          </cell>
          <cell r="J267">
            <v>2022</v>
          </cell>
          <cell r="M267">
            <v>30000000</v>
          </cell>
          <cell r="Y267">
            <v>2015</v>
          </cell>
          <cell r="Z267">
            <v>4500000</v>
          </cell>
          <cell r="AB267">
            <v>2018</v>
          </cell>
          <cell r="AC267">
            <v>6000000</v>
          </cell>
          <cell r="AE267">
            <v>2020</v>
          </cell>
          <cell r="AF267">
            <v>19500000</v>
          </cell>
        </row>
        <row r="268">
          <cell r="E268" t="str">
            <v>City of Lincoln Dept of Public Works</v>
          </cell>
          <cell r="J268">
            <v>2022</v>
          </cell>
          <cell r="M268">
            <v>60000000</v>
          </cell>
          <cell r="Y268">
            <v>2015</v>
          </cell>
          <cell r="Z268">
            <v>9000000</v>
          </cell>
          <cell r="AB268">
            <v>2018</v>
          </cell>
          <cell r="AC268">
            <v>12000000</v>
          </cell>
          <cell r="AE268">
            <v>2020</v>
          </cell>
          <cell r="AF268">
            <v>39000000</v>
          </cell>
        </row>
        <row r="269">
          <cell r="E269" t="str">
            <v>Sacramento County Dept of Transportation</v>
          </cell>
          <cell r="J269">
            <v>2025</v>
          </cell>
          <cell r="M269">
            <v>110800000</v>
          </cell>
          <cell r="Y269">
            <v>2015</v>
          </cell>
          <cell r="Z269">
            <v>16620000</v>
          </cell>
          <cell r="AB269">
            <v>2020</v>
          </cell>
          <cell r="AC269">
            <v>22160000</v>
          </cell>
          <cell r="AE269">
            <v>2023</v>
          </cell>
          <cell r="AF269">
            <v>72020000</v>
          </cell>
        </row>
        <row r="270">
          <cell r="E270" t="str">
            <v>Caltrans District 3</v>
          </cell>
          <cell r="J270">
            <v>2025</v>
          </cell>
          <cell r="M270">
            <v>150000000</v>
          </cell>
          <cell r="Y270">
            <v>2015</v>
          </cell>
          <cell r="Z270">
            <v>22500000</v>
          </cell>
          <cell r="AB270">
            <v>2020</v>
          </cell>
          <cell r="AC270">
            <v>30000000</v>
          </cell>
          <cell r="AE270">
            <v>2023</v>
          </cell>
          <cell r="AF270">
            <v>97500000</v>
          </cell>
        </row>
        <row r="271">
          <cell r="E271" t="str">
            <v>Yuba County Dept of Public Works</v>
          </cell>
          <cell r="J271">
            <v>2018</v>
          </cell>
          <cell r="M271">
            <v>215000</v>
          </cell>
          <cell r="Z271">
            <v>32250</v>
          </cell>
          <cell r="AC271">
            <v>43000</v>
          </cell>
          <cell r="AF271">
            <v>139750</v>
          </cell>
        </row>
        <row r="272">
          <cell r="E272" t="str">
            <v>Yuba County Dept of Public Works</v>
          </cell>
          <cell r="J272">
            <v>2018</v>
          </cell>
          <cell r="M272">
            <v>215000</v>
          </cell>
          <cell r="Z272">
            <v>32250</v>
          </cell>
          <cell r="AC272">
            <v>43000</v>
          </cell>
          <cell r="AF272">
            <v>139750</v>
          </cell>
        </row>
        <row r="273">
          <cell r="E273" t="str">
            <v>Yuba County Dept of Public Works</v>
          </cell>
          <cell r="J273">
            <v>2018</v>
          </cell>
          <cell r="M273">
            <v>267000</v>
          </cell>
          <cell r="Z273">
            <v>40050</v>
          </cell>
          <cell r="AC273">
            <v>53400</v>
          </cell>
          <cell r="AF273">
            <v>173550</v>
          </cell>
        </row>
        <row r="274">
          <cell r="E274" t="str">
            <v>City of Live Oak</v>
          </cell>
          <cell r="J274">
            <v>2018</v>
          </cell>
          <cell r="M274">
            <v>320000</v>
          </cell>
          <cell r="Z274">
            <v>48000</v>
          </cell>
          <cell r="AC274">
            <v>64000</v>
          </cell>
          <cell r="AF274">
            <v>208000</v>
          </cell>
        </row>
        <row r="275">
          <cell r="E275" t="str">
            <v>Yuba County Dept of Public Works</v>
          </cell>
          <cell r="J275">
            <v>2018</v>
          </cell>
          <cell r="M275">
            <v>325000</v>
          </cell>
          <cell r="Z275">
            <v>48750</v>
          </cell>
          <cell r="AC275">
            <v>65000</v>
          </cell>
          <cell r="AF275">
            <v>211250</v>
          </cell>
        </row>
        <row r="276">
          <cell r="E276" t="str">
            <v>City of Live Oak</v>
          </cell>
          <cell r="J276">
            <v>2018</v>
          </cell>
          <cell r="M276">
            <v>600000</v>
          </cell>
          <cell r="Z276">
            <v>90000</v>
          </cell>
          <cell r="AC276">
            <v>120000</v>
          </cell>
          <cell r="AF276">
            <v>390000</v>
          </cell>
        </row>
        <row r="277">
          <cell r="E277" t="str">
            <v>City of Folsom Dept of Public Works</v>
          </cell>
          <cell r="J277">
            <v>2018</v>
          </cell>
          <cell r="M277">
            <v>1200000</v>
          </cell>
          <cell r="Z277">
            <v>180000</v>
          </cell>
          <cell r="AC277">
            <v>240000</v>
          </cell>
          <cell r="AF277">
            <v>780000</v>
          </cell>
        </row>
        <row r="278">
          <cell r="E278" t="str">
            <v>Yuba County Dept of Public Works</v>
          </cell>
          <cell r="J278">
            <v>2018</v>
          </cell>
          <cell r="M278">
            <v>1950000</v>
          </cell>
          <cell r="Z278">
            <v>292500</v>
          </cell>
          <cell r="AC278">
            <v>390000</v>
          </cell>
          <cell r="AF278">
            <v>1267500</v>
          </cell>
        </row>
        <row r="279">
          <cell r="E279" t="str">
            <v>City of Folsom Dept of Public Works</v>
          </cell>
          <cell r="J279">
            <v>2018</v>
          </cell>
          <cell r="M279">
            <v>2000000</v>
          </cell>
          <cell r="Z279">
            <v>300000</v>
          </cell>
          <cell r="AC279">
            <v>400000</v>
          </cell>
          <cell r="AF279">
            <v>1300000</v>
          </cell>
        </row>
        <row r="280">
          <cell r="E280" t="str">
            <v>Yuba County Dept of Public Works</v>
          </cell>
          <cell r="J280">
            <v>2018</v>
          </cell>
          <cell r="M280">
            <v>2650000</v>
          </cell>
          <cell r="Z280">
            <v>397500</v>
          </cell>
          <cell r="AC280">
            <v>530000</v>
          </cell>
          <cell r="AF280">
            <v>1722500</v>
          </cell>
        </row>
        <row r="281">
          <cell r="E281" t="str">
            <v>Yuba County Dept of Public Works</v>
          </cell>
          <cell r="J281">
            <v>2018</v>
          </cell>
          <cell r="M281">
            <v>3756000</v>
          </cell>
          <cell r="Z281">
            <v>563400</v>
          </cell>
          <cell r="AC281">
            <v>751200</v>
          </cell>
          <cell r="AF281">
            <v>2441400</v>
          </cell>
        </row>
        <row r="282">
          <cell r="E282" t="str">
            <v>Yuba County Dept of Public Works</v>
          </cell>
          <cell r="J282">
            <v>2018</v>
          </cell>
          <cell r="M282">
            <v>3955000</v>
          </cell>
          <cell r="Z282">
            <v>593250</v>
          </cell>
          <cell r="AC282">
            <v>791000</v>
          </cell>
          <cell r="AF282">
            <v>2570750</v>
          </cell>
        </row>
        <row r="283">
          <cell r="E283" t="str">
            <v>Sacramento County Dept of Transportation</v>
          </cell>
          <cell r="J283">
            <v>2021</v>
          </cell>
          <cell r="M283">
            <v>20000000</v>
          </cell>
          <cell r="Z283">
            <v>3000000</v>
          </cell>
          <cell r="AC283">
            <v>4000000</v>
          </cell>
          <cell r="AF283">
            <v>13000000</v>
          </cell>
        </row>
        <row r="284">
          <cell r="E284" t="str">
            <v>Sacramento County Dept of Transportation</v>
          </cell>
          <cell r="J284">
            <v>2022</v>
          </cell>
          <cell r="M284">
            <v>40698159</v>
          </cell>
          <cell r="Z284">
            <v>6104723.8499999996</v>
          </cell>
          <cell r="AC284">
            <v>8139631.8000000007</v>
          </cell>
          <cell r="AF284">
            <v>26453803.350000001</v>
          </cell>
        </row>
        <row r="285">
          <cell r="E285" t="str">
            <v>Yuba County Dept of Public Works</v>
          </cell>
          <cell r="J285">
            <v>2019</v>
          </cell>
          <cell r="M285">
            <v>3200000</v>
          </cell>
          <cell r="Y285">
            <v>2016</v>
          </cell>
          <cell r="Z285">
            <v>480000</v>
          </cell>
          <cell r="AB285">
            <v>2017</v>
          </cell>
          <cell r="AC285">
            <v>640000</v>
          </cell>
          <cell r="AE285">
            <v>2018</v>
          </cell>
          <cell r="AF285">
            <v>2080000</v>
          </cell>
        </row>
        <row r="286">
          <cell r="E286" t="str">
            <v>City of Sacramento Dept of Transportation</v>
          </cell>
          <cell r="J286">
            <v>2020</v>
          </cell>
          <cell r="M286">
            <v>4000000</v>
          </cell>
          <cell r="Y286">
            <v>2016</v>
          </cell>
          <cell r="Z286">
            <v>600000</v>
          </cell>
          <cell r="AB286">
            <v>2018</v>
          </cell>
          <cell r="AC286">
            <v>800000</v>
          </cell>
          <cell r="AE286">
            <v>2019</v>
          </cell>
          <cell r="AF286">
            <v>2600000</v>
          </cell>
        </row>
        <row r="287">
          <cell r="E287" t="str">
            <v>Yuba County Dept of Public Works</v>
          </cell>
          <cell r="J287">
            <v>2020</v>
          </cell>
          <cell r="M287">
            <v>4200000</v>
          </cell>
          <cell r="Y287">
            <v>2016</v>
          </cell>
          <cell r="Z287">
            <v>630000</v>
          </cell>
          <cell r="AB287">
            <v>2018</v>
          </cell>
          <cell r="AC287">
            <v>840000</v>
          </cell>
          <cell r="AE287">
            <v>2019</v>
          </cell>
          <cell r="AF287">
            <v>2730000</v>
          </cell>
        </row>
        <row r="288">
          <cell r="E288" t="str">
            <v>City of Woodland Dept of Public Works</v>
          </cell>
          <cell r="J288">
            <v>2020</v>
          </cell>
          <cell r="M288">
            <v>4500000</v>
          </cell>
          <cell r="Y288">
            <v>2016</v>
          </cell>
          <cell r="Z288">
            <v>675000</v>
          </cell>
          <cell r="AB288">
            <v>2018</v>
          </cell>
          <cell r="AC288">
            <v>900000</v>
          </cell>
          <cell r="AE288">
            <v>2019</v>
          </cell>
          <cell r="AF288">
            <v>2925000</v>
          </cell>
        </row>
        <row r="289">
          <cell r="E289" t="str">
            <v>Yuba County Dept of Public Works</v>
          </cell>
          <cell r="J289">
            <v>2020</v>
          </cell>
          <cell r="M289">
            <v>4500000</v>
          </cell>
          <cell r="Y289">
            <v>2016</v>
          </cell>
          <cell r="Z289">
            <v>675000</v>
          </cell>
          <cell r="AB289">
            <v>2018</v>
          </cell>
          <cell r="AC289">
            <v>900000</v>
          </cell>
          <cell r="AE289">
            <v>2019</v>
          </cell>
          <cell r="AF289">
            <v>2925000</v>
          </cell>
        </row>
        <row r="290">
          <cell r="E290" t="str">
            <v>City of Roseville Dept of Public Works</v>
          </cell>
          <cell r="J290">
            <v>2020</v>
          </cell>
          <cell r="M290">
            <v>5000000</v>
          </cell>
          <cell r="Y290">
            <v>2016</v>
          </cell>
          <cell r="Z290">
            <v>750000</v>
          </cell>
          <cell r="AB290">
            <v>2018</v>
          </cell>
          <cell r="AC290">
            <v>1000000</v>
          </cell>
          <cell r="AE290">
            <v>2019</v>
          </cell>
          <cell r="AF290">
            <v>3250000</v>
          </cell>
        </row>
        <row r="291">
          <cell r="E291" t="str">
            <v>El Dorado County Dept of Transportation</v>
          </cell>
          <cell r="J291">
            <v>2020</v>
          </cell>
          <cell r="M291">
            <v>5807000</v>
          </cell>
          <cell r="Y291">
            <v>2016</v>
          </cell>
          <cell r="Z291">
            <v>871050</v>
          </cell>
          <cell r="AB291">
            <v>2018</v>
          </cell>
          <cell r="AC291">
            <v>1161400</v>
          </cell>
          <cell r="AE291">
            <v>2019</v>
          </cell>
          <cell r="AF291">
            <v>3774550</v>
          </cell>
        </row>
        <row r="292">
          <cell r="E292" t="str">
            <v>City of Yuba City Dept of Public Works</v>
          </cell>
          <cell r="J292">
            <v>2020</v>
          </cell>
          <cell r="M292">
            <v>6632500</v>
          </cell>
          <cell r="Y292">
            <v>2016</v>
          </cell>
          <cell r="Z292">
            <v>994875</v>
          </cell>
          <cell r="AB292">
            <v>2018</v>
          </cell>
          <cell r="AC292">
            <v>1326500</v>
          </cell>
          <cell r="AE292">
            <v>2019</v>
          </cell>
          <cell r="AF292">
            <v>4311125</v>
          </cell>
        </row>
        <row r="293">
          <cell r="E293" t="str">
            <v>El Dorado County Dept of Transportation</v>
          </cell>
          <cell r="J293">
            <v>2020</v>
          </cell>
          <cell r="M293">
            <v>6902000</v>
          </cell>
          <cell r="Y293">
            <v>2016</v>
          </cell>
          <cell r="Z293">
            <v>1035300</v>
          </cell>
          <cell r="AB293">
            <v>2018</v>
          </cell>
          <cell r="AC293">
            <v>1380400</v>
          </cell>
          <cell r="AE293">
            <v>2019</v>
          </cell>
          <cell r="AF293">
            <v>4486300</v>
          </cell>
        </row>
        <row r="294">
          <cell r="E294" t="str">
            <v>Sacramento County Dept of Transportation</v>
          </cell>
          <cell r="J294">
            <v>2020</v>
          </cell>
          <cell r="M294">
            <v>8200000</v>
          </cell>
          <cell r="Y294">
            <v>2016</v>
          </cell>
          <cell r="Z294">
            <v>1230000</v>
          </cell>
          <cell r="AB294">
            <v>2018</v>
          </cell>
          <cell r="AC294">
            <v>1640000</v>
          </cell>
          <cell r="AE294">
            <v>2019</v>
          </cell>
          <cell r="AF294">
            <v>5330000</v>
          </cell>
        </row>
        <row r="295">
          <cell r="E295" t="str">
            <v>City of Sacramento Dept of Transportation</v>
          </cell>
          <cell r="J295">
            <v>2023</v>
          </cell>
          <cell r="M295">
            <v>35000000</v>
          </cell>
          <cell r="Y295">
            <v>2016</v>
          </cell>
          <cell r="Z295">
            <v>5250000</v>
          </cell>
          <cell r="AB295">
            <v>2019</v>
          </cell>
          <cell r="AC295">
            <v>7000000</v>
          </cell>
          <cell r="AE295">
            <v>2021</v>
          </cell>
          <cell r="AF295">
            <v>22750000</v>
          </cell>
        </row>
        <row r="296">
          <cell r="E296" t="str">
            <v>City of Roseville Dept of Public Works</v>
          </cell>
          <cell r="J296">
            <v>2020</v>
          </cell>
          <cell r="M296">
            <v>5500000</v>
          </cell>
          <cell r="Z296">
            <v>825000</v>
          </cell>
          <cell r="AC296">
            <v>1100000</v>
          </cell>
          <cell r="AF296">
            <v>3575000</v>
          </cell>
        </row>
        <row r="297">
          <cell r="E297" t="str">
            <v>City of Live Oak</v>
          </cell>
          <cell r="J297">
            <v>2020</v>
          </cell>
          <cell r="M297">
            <v>6500000</v>
          </cell>
          <cell r="Z297">
            <v>975000</v>
          </cell>
          <cell r="AC297">
            <v>1300000</v>
          </cell>
          <cell r="AF297">
            <v>4225000</v>
          </cell>
        </row>
        <row r="298">
          <cell r="E298" t="str">
            <v>City of Woodland Dept of Public Works</v>
          </cell>
          <cell r="J298">
            <v>2020</v>
          </cell>
          <cell r="M298">
            <v>7000000</v>
          </cell>
          <cell r="Z298">
            <v>1050000</v>
          </cell>
          <cell r="AC298">
            <v>1400000</v>
          </cell>
          <cell r="AF298">
            <v>4550000</v>
          </cell>
        </row>
        <row r="299">
          <cell r="E299" t="str">
            <v>Sacramento County Dept of Transportation</v>
          </cell>
          <cell r="J299">
            <v>2020</v>
          </cell>
          <cell r="M299">
            <v>1100000</v>
          </cell>
          <cell r="Y299">
            <v>2017</v>
          </cell>
          <cell r="Z299">
            <v>165000</v>
          </cell>
          <cell r="AB299">
            <v>2018</v>
          </cell>
          <cell r="AC299">
            <v>220000</v>
          </cell>
          <cell r="AE299">
            <v>2019</v>
          </cell>
          <cell r="AF299">
            <v>715000</v>
          </cell>
        </row>
        <row r="300">
          <cell r="E300" t="str">
            <v>Yuba County Dept of Public Works</v>
          </cell>
          <cell r="J300">
            <v>2020</v>
          </cell>
          <cell r="M300">
            <v>1287000</v>
          </cell>
          <cell r="Y300">
            <v>2017</v>
          </cell>
          <cell r="Z300">
            <v>193050</v>
          </cell>
          <cell r="AB300">
            <v>2018</v>
          </cell>
          <cell r="AC300">
            <v>257400</v>
          </cell>
          <cell r="AE300">
            <v>2019</v>
          </cell>
          <cell r="AF300">
            <v>836550</v>
          </cell>
        </row>
        <row r="301">
          <cell r="E301" t="str">
            <v>City of Rocklin Division of Engineering</v>
          </cell>
          <cell r="J301">
            <v>2020</v>
          </cell>
          <cell r="M301">
            <v>1400000</v>
          </cell>
          <cell r="Y301">
            <v>2017</v>
          </cell>
          <cell r="Z301">
            <v>210000</v>
          </cell>
          <cell r="AB301">
            <v>2018</v>
          </cell>
          <cell r="AC301">
            <v>280000</v>
          </cell>
          <cell r="AE301">
            <v>2019</v>
          </cell>
          <cell r="AF301">
            <v>910000</v>
          </cell>
        </row>
        <row r="302">
          <cell r="E302" t="str">
            <v>City of Yuba City Dept of Public Works</v>
          </cell>
          <cell r="J302">
            <v>2020</v>
          </cell>
          <cell r="M302">
            <v>1407200</v>
          </cell>
          <cell r="Y302">
            <v>2017</v>
          </cell>
          <cell r="Z302">
            <v>211080</v>
          </cell>
          <cell r="AB302">
            <v>2018</v>
          </cell>
          <cell r="AC302">
            <v>281440</v>
          </cell>
          <cell r="AE302">
            <v>2019</v>
          </cell>
          <cell r="AF302">
            <v>914680</v>
          </cell>
        </row>
        <row r="303">
          <cell r="E303" t="str">
            <v>City of Davis Dept of Public Works</v>
          </cell>
          <cell r="J303">
            <v>2020</v>
          </cell>
          <cell r="M303">
            <v>1600000</v>
          </cell>
          <cell r="Y303">
            <v>2017</v>
          </cell>
          <cell r="Z303">
            <v>240000</v>
          </cell>
          <cell r="AB303">
            <v>2018</v>
          </cell>
          <cell r="AC303">
            <v>320000</v>
          </cell>
          <cell r="AE303">
            <v>2019</v>
          </cell>
          <cell r="AF303">
            <v>1040000</v>
          </cell>
        </row>
        <row r="304">
          <cell r="E304" t="str">
            <v>Sacramento County Dept of Transportation</v>
          </cell>
          <cell r="J304">
            <v>2020</v>
          </cell>
          <cell r="M304">
            <v>1600000</v>
          </cell>
          <cell r="Y304">
            <v>2017</v>
          </cell>
          <cell r="Z304">
            <v>240000</v>
          </cell>
          <cell r="AB304">
            <v>2018</v>
          </cell>
          <cell r="AC304">
            <v>320000</v>
          </cell>
          <cell r="AE304">
            <v>2019</v>
          </cell>
          <cell r="AF304">
            <v>1040000</v>
          </cell>
        </row>
        <row r="305">
          <cell r="E305" t="str">
            <v>City of Rancho Cordova</v>
          </cell>
          <cell r="J305">
            <v>2020</v>
          </cell>
          <cell r="M305">
            <v>2000000</v>
          </cell>
          <cell r="Y305">
            <v>2017</v>
          </cell>
          <cell r="Z305">
            <v>300000</v>
          </cell>
          <cell r="AB305">
            <v>2018</v>
          </cell>
          <cell r="AC305">
            <v>400000</v>
          </cell>
          <cell r="AE305">
            <v>2019</v>
          </cell>
          <cell r="AF305">
            <v>1300000</v>
          </cell>
        </row>
        <row r="306">
          <cell r="E306" t="str">
            <v>City of Sacramento Dept of Transportation</v>
          </cell>
          <cell r="J306">
            <v>2020</v>
          </cell>
          <cell r="M306">
            <v>2167000</v>
          </cell>
          <cell r="Y306">
            <v>2017</v>
          </cell>
          <cell r="Z306">
            <v>325050</v>
          </cell>
          <cell r="AB306">
            <v>2018</v>
          </cell>
          <cell r="AC306">
            <v>433400</v>
          </cell>
          <cell r="AE306">
            <v>2019</v>
          </cell>
          <cell r="AF306">
            <v>1408550</v>
          </cell>
        </row>
        <row r="307">
          <cell r="E307" t="str">
            <v>Yuba County Dept of Public Works</v>
          </cell>
          <cell r="J307">
            <v>2020</v>
          </cell>
          <cell r="M307">
            <v>2300000</v>
          </cell>
          <cell r="Y307">
            <v>2017</v>
          </cell>
          <cell r="Z307">
            <v>345000</v>
          </cell>
          <cell r="AB307">
            <v>2018</v>
          </cell>
          <cell r="AC307">
            <v>460000</v>
          </cell>
          <cell r="AE307">
            <v>2019</v>
          </cell>
          <cell r="AF307">
            <v>1495000</v>
          </cell>
        </row>
        <row r="308">
          <cell r="E308" t="str">
            <v>City of Yuba City Dept of Public Works</v>
          </cell>
          <cell r="J308">
            <v>2020</v>
          </cell>
          <cell r="M308">
            <v>2351734</v>
          </cell>
          <cell r="Y308">
            <v>2017</v>
          </cell>
          <cell r="Z308">
            <v>352760.1</v>
          </cell>
          <cell r="AB308">
            <v>2018</v>
          </cell>
          <cell r="AC308">
            <v>470346.80000000005</v>
          </cell>
          <cell r="AE308">
            <v>2019</v>
          </cell>
          <cell r="AF308">
            <v>1528627.1</v>
          </cell>
        </row>
        <row r="309">
          <cell r="E309" t="str">
            <v>City of Galt Dept of Public Works</v>
          </cell>
          <cell r="J309">
            <v>2020</v>
          </cell>
          <cell r="M309">
            <v>2500000</v>
          </cell>
          <cell r="Y309">
            <v>2017</v>
          </cell>
          <cell r="Z309">
            <v>375000</v>
          </cell>
          <cell r="AB309">
            <v>2018</v>
          </cell>
          <cell r="AC309">
            <v>500000</v>
          </cell>
          <cell r="AE309">
            <v>2019</v>
          </cell>
          <cell r="AF309">
            <v>1625000</v>
          </cell>
        </row>
        <row r="310">
          <cell r="E310" t="str">
            <v>Sacramento County Dept of Transportation</v>
          </cell>
          <cell r="J310">
            <v>2020</v>
          </cell>
          <cell r="M310">
            <v>2500000</v>
          </cell>
          <cell r="Y310">
            <v>2017</v>
          </cell>
          <cell r="Z310">
            <v>375000</v>
          </cell>
          <cell r="AB310">
            <v>2018</v>
          </cell>
          <cell r="AC310">
            <v>500000</v>
          </cell>
          <cell r="AE310">
            <v>2019</v>
          </cell>
          <cell r="AF310">
            <v>1625000</v>
          </cell>
        </row>
        <row r="311">
          <cell r="E311" t="str">
            <v>City of Woodland Dept of Public Works</v>
          </cell>
          <cell r="J311">
            <v>2020</v>
          </cell>
          <cell r="M311">
            <v>2896851</v>
          </cell>
          <cell r="Y311">
            <v>2017</v>
          </cell>
          <cell r="Z311">
            <v>434527.64999999997</v>
          </cell>
          <cell r="AB311">
            <v>2018</v>
          </cell>
          <cell r="AC311">
            <v>579370.20000000007</v>
          </cell>
          <cell r="AE311">
            <v>2019</v>
          </cell>
          <cell r="AF311">
            <v>1882953.1500000001</v>
          </cell>
        </row>
        <row r="312">
          <cell r="E312" t="str">
            <v>Placer County Dept of Public Works</v>
          </cell>
          <cell r="J312">
            <v>2020</v>
          </cell>
          <cell r="M312">
            <v>3000000</v>
          </cell>
          <cell r="Y312">
            <v>2017</v>
          </cell>
          <cell r="Z312">
            <v>450000</v>
          </cell>
          <cell r="AB312">
            <v>2018</v>
          </cell>
          <cell r="AC312">
            <v>600000</v>
          </cell>
          <cell r="AE312">
            <v>2019</v>
          </cell>
          <cell r="AF312">
            <v>1950000</v>
          </cell>
        </row>
        <row r="313">
          <cell r="E313" t="str">
            <v>City of Woodland Dept of Public Works</v>
          </cell>
          <cell r="J313">
            <v>2020</v>
          </cell>
          <cell r="M313">
            <v>3359151</v>
          </cell>
          <cell r="Y313">
            <v>2017</v>
          </cell>
          <cell r="Z313">
            <v>503872.64999999997</v>
          </cell>
          <cell r="AB313">
            <v>2018</v>
          </cell>
          <cell r="AC313">
            <v>671830.20000000007</v>
          </cell>
          <cell r="AE313">
            <v>2019</v>
          </cell>
          <cell r="AF313">
            <v>2183448.15</v>
          </cell>
        </row>
        <row r="314">
          <cell r="E314" t="str">
            <v>City of Lincoln Dept of Public Works</v>
          </cell>
          <cell r="J314">
            <v>2020</v>
          </cell>
          <cell r="M314">
            <v>3440000</v>
          </cell>
          <cell r="Y314">
            <v>2017</v>
          </cell>
          <cell r="Z314">
            <v>516000</v>
          </cell>
          <cell r="AB314">
            <v>2018</v>
          </cell>
          <cell r="AC314">
            <v>688000</v>
          </cell>
          <cell r="AE314">
            <v>2019</v>
          </cell>
          <cell r="AF314">
            <v>2236000</v>
          </cell>
        </row>
        <row r="315">
          <cell r="E315" t="str">
            <v>City of Woodland Dept of Public Works</v>
          </cell>
          <cell r="J315">
            <v>2020</v>
          </cell>
          <cell r="M315">
            <v>3537189</v>
          </cell>
          <cell r="Y315">
            <v>2017</v>
          </cell>
          <cell r="Z315">
            <v>530578.35</v>
          </cell>
          <cell r="AB315">
            <v>2018</v>
          </cell>
          <cell r="AC315">
            <v>707437.8</v>
          </cell>
          <cell r="AE315">
            <v>2019</v>
          </cell>
          <cell r="AF315">
            <v>2299172.85</v>
          </cell>
        </row>
        <row r="316">
          <cell r="E316" t="str">
            <v>Yuba County Dept of Public Works</v>
          </cell>
          <cell r="J316">
            <v>2020</v>
          </cell>
          <cell r="M316">
            <v>3638000</v>
          </cell>
          <cell r="Y316">
            <v>2017</v>
          </cell>
          <cell r="Z316">
            <v>545700</v>
          </cell>
          <cell r="AB316">
            <v>2018</v>
          </cell>
          <cell r="AC316">
            <v>727600</v>
          </cell>
          <cell r="AE316">
            <v>2019</v>
          </cell>
          <cell r="AF316">
            <v>2364700</v>
          </cell>
        </row>
        <row r="317">
          <cell r="E317" t="str">
            <v>City of Sacramento Dept of Transportation</v>
          </cell>
          <cell r="J317">
            <v>2021</v>
          </cell>
          <cell r="M317">
            <v>4000000</v>
          </cell>
          <cell r="Y317">
            <v>2017</v>
          </cell>
          <cell r="Z317">
            <v>600000</v>
          </cell>
          <cell r="AB317">
            <v>2019</v>
          </cell>
          <cell r="AC317">
            <v>800000</v>
          </cell>
          <cell r="AE317">
            <v>2020</v>
          </cell>
          <cell r="AF317">
            <v>2600000</v>
          </cell>
        </row>
        <row r="318">
          <cell r="E318" t="str">
            <v>City of Woodland Dept of Public Works</v>
          </cell>
          <cell r="J318">
            <v>2023</v>
          </cell>
          <cell r="M318">
            <v>11227300</v>
          </cell>
          <cell r="Y318">
            <v>2017</v>
          </cell>
          <cell r="Z318">
            <v>1684095</v>
          </cell>
          <cell r="AB318">
            <v>2020</v>
          </cell>
          <cell r="AC318">
            <v>2245460</v>
          </cell>
          <cell r="AE318">
            <v>2021</v>
          </cell>
          <cell r="AF318">
            <v>7297745</v>
          </cell>
        </row>
        <row r="319">
          <cell r="E319" t="str">
            <v>City of Sacramento Dept of Transportation</v>
          </cell>
          <cell r="J319">
            <v>2023</v>
          </cell>
          <cell r="M319">
            <v>15000000</v>
          </cell>
          <cell r="Y319">
            <v>2017</v>
          </cell>
          <cell r="Z319">
            <v>2250000</v>
          </cell>
          <cell r="AB319">
            <v>2020</v>
          </cell>
          <cell r="AC319">
            <v>3000000</v>
          </cell>
          <cell r="AE319">
            <v>2021</v>
          </cell>
          <cell r="AF319">
            <v>9750000</v>
          </cell>
        </row>
        <row r="320">
          <cell r="E320" t="str">
            <v>Yuba County Dept of Public Works</v>
          </cell>
          <cell r="J320">
            <v>2020</v>
          </cell>
          <cell r="M320">
            <v>267000</v>
          </cell>
          <cell r="Z320">
            <v>40050</v>
          </cell>
          <cell r="AC320">
            <v>53400</v>
          </cell>
          <cell r="AF320">
            <v>173550</v>
          </cell>
        </row>
        <row r="321">
          <cell r="E321" t="str">
            <v>Yuba County Dept of Public Works</v>
          </cell>
          <cell r="J321">
            <v>2020</v>
          </cell>
          <cell r="M321">
            <v>267000</v>
          </cell>
          <cell r="Z321">
            <v>40050</v>
          </cell>
          <cell r="AC321">
            <v>53400</v>
          </cell>
          <cell r="AF321">
            <v>173550</v>
          </cell>
        </row>
        <row r="322">
          <cell r="E322" t="str">
            <v>Yuba County Dept of Public Works</v>
          </cell>
          <cell r="J322">
            <v>2020</v>
          </cell>
          <cell r="M322">
            <v>267000</v>
          </cell>
          <cell r="Z322">
            <v>40050</v>
          </cell>
          <cell r="AC322">
            <v>53400</v>
          </cell>
          <cell r="AF322">
            <v>173550</v>
          </cell>
        </row>
        <row r="323">
          <cell r="E323" t="str">
            <v>Yuba County Dept of Public Works</v>
          </cell>
          <cell r="J323">
            <v>2020</v>
          </cell>
          <cell r="M323">
            <v>270000</v>
          </cell>
          <cell r="Z323">
            <v>40500</v>
          </cell>
          <cell r="AC323">
            <v>54000</v>
          </cell>
          <cell r="AF323">
            <v>175500</v>
          </cell>
        </row>
        <row r="324">
          <cell r="E324" t="str">
            <v>Town of Loomis Dept of Public Works</v>
          </cell>
          <cell r="J324">
            <v>2020</v>
          </cell>
          <cell r="M324">
            <v>300000</v>
          </cell>
          <cell r="Z324">
            <v>45000</v>
          </cell>
          <cell r="AC324">
            <v>60000</v>
          </cell>
          <cell r="AF324">
            <v>195000</v>
          </cell>
        </row>
        <row r="325">
          <cell r="E325" t="str">
            <v>Yuba County Dept of Public Works</v>
          </cell>
          <cell r="J325">
            <v>2020</v>
          </cell>
          <cell r="M325">
            <v>300000</v>
          </cell>
          <cell r="Z325">
            <v>45000</v>
          </cell>
          <cell r="AC325">
            <v>60000</v>
          </cell>
          <cell r="AF325">
            <v>195000</v>
          </cell>
        </row>
        <row r="326">
          <cell r="E326" t="str">
            <v>Town of Loomis Dept of Public Works</v>
          </cell>
          <cell r="J326">
            <v>2020</v>
          </cell>
          <cell r="M326">
            <v>400000</v>
          </cell>
          <cell r="Z326">
            <v>60000</v>
          </cell>
          <cell r="AC326">
            <v>80000</v>
          </cell>
          <cell r="AF326">
            <v>260000</v>
          </cell>
        </row>
        <row r="327">
          <cell r="E327" t="str">
            <v>Town of Loomis Dept of Public Works</v>
          </cell>
          <cell r="J327">
            <v>2020</v>
          </cell>
          <cell r="M327">
            <v>400000</v>
          </cell>
          <cell r="Z327">
            <v>60000</v>
          </cell>
          <cell r="AC327">
            <v>80000</v>
          </cell>
          <cell r="AF327">
            <v>260000</v>
          </cell>
        </row>
        <row r="328">
          <cell r="E328" t="str">
            <v>Town of Loomis Dept of Public Works</v>
          </cell>
          <cell r="J328">
            <v>2020</v>
          </cell>
          <cell r="M328">
            <v>500000</v>
          </cell>
          <cell r="Z328">
            <v>75000</v>
          </cell>
          <cell r="AC328">
            <v>100000</v>
          </cell>
          <cell r="AF328">
            <v>325000</v>
          </cell>
        </row>
        <row r="329">
          <cell r="E329" t="str">
            <v>Town of Loomis Dept of Public Works</v>
          </cell>
          <cell r="J329">
            <v>2020</v>
          </cell>
          <cell r="M329">
            <v>500000</v>
          </cell>
          <cell r="Z329">
            <v>75000</v>
          </cell>
          <cell r="AC329">
            <v>100000</v>
          </cell>
          <cell r="AF329">
            <v>325000</v>
          </cell>
        </row>
        <row r="330">
          <cell r="E330" t="str">
            <v>City of Roseville Dept of Public Works</v>
          </cell>
          <cell r="J330">
            <v>2020</v>
          </cell>
          <cell r="M330">
            <v>521157</v>
          </cell>
          <cell r="Z330">
            <v>78173.55</v>
          </cell>
          <cell r="AC330">
            <v>104231.40000000001</v>
          </cell>
          <cell r="AF330">
            <v>338752.05</v>
          </cell>
        </row>
        <row r="331">
          <cell r="E331" t="str">
            <v>Town of Loomis Dept of Public Works</v>
          </cell>
          <cell r="J331">
            <v>2020</v>
          </cell>
          <cell r="M331">
            <v>600000</v>
          </cell>
          <cell r="Z331">
            <v>90000</v>
          </cell>
          <cell r="AC331">
            <v>120000</v>
          </cell>
          <cell r="AF331">
            <v>390000</v>
          </cell>
        </row>
        <row r="332">
          <cell r="E332" t="str">
            <v>Town of Loomis Dept of Public Works</v>
          </cell>
          <cell r="J332">
            <v>2020</v>
          </cell>
          <cell r="M332">
            <v>600000</v>
          </cell>
          <cell r="Z332">
            <v>90000</v>
          </cell>
          <cell r="AC332">
            <v>120000</v>
          </cell>
          <cell r="AF332">
            <v>390000</v>
          </cell>
        </row>
        <row r="333">
          <cell r="E333" t="str">
            <v>City of Marysville Dept of Public Works</v>
          </cell>
          <cell r="J333">
            <v>2020</v>
          </cell>
          <cell r="M333">
            <v>700000</v>
          </cell>
          <cell r="Z333">
            <v>105000</v>
          </cell>
          <cell r="AC333">
            <v>140000</v>
          </cell>
          <cell r="AF333">
            <v>455000</v>
          </cell>
        </row>
        <row r="334">
          <cell r="E334" t="str">
            <v>City of Marysville Dept of Public Works</v>
          </cell>
          <cell r="J334">
            <v>2020</v>
          </cell>
          <cell r="M334">
            <v>700000</v>
          </cell>
          <cell r="Z334">
            <v>105000</v>
          </cell>
          <cell r="AC334">
            <v>140000</v>
          </cell>
          <cell r="AF334">
            <v>455000</v>
          </cell>
        </row>
        <row r="335">
          <cell r="E335" t="str">
            <v>City of Live Oak</v>
          </cell>
          <cell r="J335">
            <v>2020</v>
          </cell>
          <cell r="M335">
            <v>1000000</v>
          </cell>
          <cell r="Z335">
            <v>150000</v>
          </cell>
          <cell r="AC335">
            <v>200000</v>
          </cell>
          <cell r="AF335">
            <v>650000</v>
          </cell>
        </row>
        <row r="336">
          <cell r="E336" t="str">
            <v>Sacramento County Dept of Transportation</v>
          </cell>
          <cell r="J336">
            <v>2020</v>
          </cell>
          <cell r="M336">
            <v>1500000</v>
          </cell>
          <cell r="Z336">
            <v>225000</v>
          </cell>
          <cell r="AC336">
            <v>300000</v>
          </cell>
          <cell r="AF336">
            <v>975000</v>
          </cell>
        </row>
        <row r="337">
          <cell r="E337" t="str">
            <v>Town of Loomis Dept of Public Works</v>
          </cell>
          <cell r="J337">
            <v>2020</v>
          </cell>
          <cell r="M337">
            <v>2100000</v>
          </cell>
          <cell r="Z337">
            <v>315000</v>
          </cell>
          <cell r="AC337">
            <v>420000</v>
          </cell>
          <cell r="AF337">
            <v>1365000</v>
          </cell>
        </row>
        <row r="338">
          <cell r="E338" t="str">
            <v>City of Lincoln Dept of Public Works</v>
          </cell>
          <cell r="J338">
            <v>2020</v>
          </cell>
          <cell r="M338">
            <v>2252000</v>
          </cell>
          <cell r="Z338">
            <v>337800</v>
          </cell>
          <cell r="AC338">
            <v>450400</v>
          </cell>
          <cell r="AF338">
            <v>1463800</v>
          </cell>
        </row>
        <row r="339">
          <cell r="E339" t="str">
            <v>Yuba County Dept of Public Works</v>
          </cell>
          <cell r="J339">
            <v>2020</v>
          </cell>
          <cell r="M339">
            <v>2300000</v>
          </cell>
          <cell r="Z339">
            <v>345000</v>
          </cell>
          <cell r="AC339">
            <v>460000</v>
          </cell>
          <cell r="AF339">
            <v>1495000</v>
          </cell>
        </row>
        <row r="340">
          <cell r="E340" t="str">
            <v>City of Live Oak</v>
          </cell>
          <cell r="J340">
            <v>2021</v>
          </cell>
          <cell r="M340">
            <v>8000000</v>
          </cell>
          <cell r="Z340">
            <v>1200000</v>
          </cell>
          <cell r="AC340">
            <v>1600000</v>
          </cell>
          <cell r="AF340">
            <v>5200000</v>
          </cell>
        </row>
        <row r="341">
          <cell r="E341" t="str">
            <v>City of Sacramento Dept of Transportation</v>
          </cell>
          <cell r="J341">
            <v>2024</v>
          </cell>
          <cell r="M341">
            <v>19500000</v>
          </cell>
          <cell r="Y341">
            <v>2018</v>
          </cell>
          <cell r="Z341">
            <v>2925000</v>
          </cell>
          <cell r="AB341">
            <v>2021</v>
          </cell>
          <cell r="AC341">
            <v>3900000</v>
          </cell>
          <cell r="AE341">
            <v>2022</v>
          </cell>
          <cell r="AF341">
            <v>12675000</v>
          </cell>
        </row>
        <row r="342">
          <cell r="E342" t="str">
            <v>Town of Loomis Dept of Public Works</v>
          </cell>
          <cell r="J342">
            <v>2025</v>
          </cell>
          <cell r="M342">
            <v>30000000</v>
          </cell>
          <cell r="Y342">
            <v>2018</v>
          </cell>
          <cell r="Z342">
            <v>4500000</v>
          </cell>
          <cell r="AB342">
            <v>2021</v>
          </cell>
          <cell r="AC342">
            <v>6000000</v>
          </cell>
          <cell r="AE342">
            <v>2023</v>
          </cell>
          <cell r="AF342">
            <v>19500000</v>
          </cell>
        </row>
        <row r="343">
          <cell r="E343" t="str">
            <v>City of Yuba City Dept of Public Works</v>
          </cell>
          <cell r="J343">
            <v>2025</v>
          </cell>
          <cell r="M343">
            <v>31434000</v>
          </cell>
          <cell r="Y343">
            <v>2018</v>
          </cell>
          <cell r="Z343">
            <v>4715100</v>
          </cell>
          <cell r="AB343">
            <v>2021</v>
          </cell>
          <cell r="AC343">
            <v>6286800</v>
          </cell>
          <cell r="AE343">
            <v>2023</v>
          </cell>
          <cell r="AF343">
            <v>20432100</v>
          </cell>
        </row>
        <row r="344">
          <cell r="E344" t="str">
            <v>Sacramento County Dept of Transportation</v>
          </cell>
          <cell r="J344">
            <v>2025</v>
          </cell>
          <cell r="M344">
            <v>32500000</v>
          </cell>
          <cell r="Y344">
            <v>2018</v>
          </cell>
          <cell r="Z344">
            <v>4875000</v>
          </cell>
          <cell r="AB344">
            <v>2021</v>
          </cell>
          <cell r="AC344">
            <v>6500000</v>
          </cell>
          <cell r="AE344">
            <v>2023</v>
          </cell>
          <cell r="AF344">
            <v>21125000</v>
          </cell>
        </row>
        <row r="345">
          <cell r="E345" t="str">
            <v>City of Yuba City Dept of Public Works</v>
          </cell>
          <cell r="J345">
            <v>2025</v>
          </cell>
          <cell r="M345">
            <v>32762900</v>
          </cell>
          <cell r="Y345">
            <v>2018</v>
          </cell>
          <cell r="Z345">
            <v>4914435</v>
          </cell>
          <cell r="AB345">
            <v>2021</v>
          </cell>
          <cell r="AC345">
            <v>6552580</v>
          </cell>
          <cell r="AE345">
            <v>2023</v>
          </cell>
          <cell r="AF345">
            <v>21295885</v>
          </cell>
        </row>
        <row r="346">
          <cell r="E346" t="str">
            <v>City of Yuba City Dept of Public Works</v>
          </cell>
          <cell r="J346">
            <v>2025</v>
          </cell>
          <cell r="M346">
            <v>33176900</v>
          </cell>
          <cell r="Y346">
            <v>2018</v>
          </cell>
          <cell r="Z346">
            <v>4976535</v>
          </cell>
          <cell r="AB346">
            <v>2021</v>
          </cell>
          <cell r="AC346">
            <v>6635380</v>
          </cell>
          <cell r="AE346">
            <v>2023</v>
          </cell>
          <cell r="AF346">
            <v>21564985</v>
          </cell>
        </row>
        <row r="347">
          <cell r="E347" t="str">
            <v>City of Sacramento Dept of Transportation</v>
          </cell>
          <cell r="J347">
            <v>2025</v>
          </cell>
          <cell r="M347">
            <v>35000000</v>
          </cell>
          <cell r="Y347">
            <v>2018</v>
          </cell>
          <cell r="Z347">
            <v>5250000</v>
          </cell>
          <cell r="AB347">
            <v>2021</v>
          </cell>
          <cell r="AC347">
            <v>7000000</v>
          </cell>
          <cell r="AE347">
            <v>2023</v>
          </cell>
          <cell r="AF347">
            <v>22750000</v>
          </cell>
        </row>
        <row r="348">
          <cell r="E348" t="str">
            <v>Sacramento County Dept of Transportation</v>
          </cell>
          <cell r="J348">
            <v>2025</v>
          </cell>
          <cell r="M348">
            <v>40000000</v>
          </cell>
          <cell r="Y348">
            <v>2018</v>
          </cell>
          <cell r="Z348">
            <v>6000000</v>
          </cell>
          <cell r="AB348">
            <v>2021</v>
          </cell>
          <cell r="AC348">
            <v>8000000</v>
          </cell>
          <cell r="AE348">
            <v>2023</v>
          </cell>
          <cell r="AF348">
            <v>26000000</v>
          </cell>
        </row>
        <row r="349">
          <cell r="E349" t="str">
            <v>City of Sacramento Dept of Transportation</v>
          </cell>
          <cell r="J349">
            <v>2025</v>
          </cell>
          <cell r="M349">
            <v>50000000</v>
          </cell>
          <cell r="Y349">
            <v>2018</v>
          </cell>
          <cell r="Z349">
            <v>7500000</v>
          </cell>
          <cell r="AB349">
            <v>2021</v>
          </cell>
          <cell r="AC349">
            <v>10000000</v>
          </cell>
          <cell r="AE349">
            <v>2023</v>
          </cell>
          <cell r="AF349">
            <v>32500000</v>
          </cell>
        </row>
        <row r="350">
          <cell r="E350" t="str">
            <v>Sacramento County Dept of Transportation</v>
          </cell>
          <cell r="J350">
            <v>2025</v>
          </cell>
          <cell r="M350">
            <v>51200000</v>
          </cell>
          <cell r="Y350">
            <v>2018</v>
          </cell>
          <cell r="Z350">
            <v>7680000</v>
          </cell>
          <cell r="AB350">
            <v>2021</v>
          </cell>
          <cell r="AC350">
            <v>10240000</v>
          </cell>
          <cell r="AE350">
            <v>2023</v>
          </cell>
          <cell r="AF350">
            <v>33280000</v>
          </cell>
        </row>
        <row r="351">
          <cell r="E351" t="str">
            <v>Sacramento County Dept of Transportation</v>
          </cell>
          <cell r="J351">
            <v>2025</v>
          </cell>
          <cell r="M351">
            <v>75000000</v>
          </cell>
          <cell r="Y351">
            <v>2018</v>
          </cell>
          <cell r="Z351">
            <v>11250000</v>
          </cell>
          <cell r="AB351">
            <v>2021</v>
          </cell>
          <cell r="AC351">
            <v>15000000</v>
          </cell>
          <cell r="AE351">
            <v>2023</v>
          </cell>
          <cell r="AF351">
            <v>48750000</v>
          </cell>
        </row>
        <row r="352">
          <cell r="E352" t="str">
            <v>Sacramento County Dept of Transportation</v>
          </cell>
          <cell r="J352">
            <v>2025</v>
          </cell>
          <cell r="M352">
            <v>50000000</v>
          </cell>
          <cell r="Z352">
            <v>7500000</v>
          </cell>
          <cell r="AC352">
            <v>10000000</v>
          </cell>
          <cell r="AF352">
            <v>32500000</v>
          </cell>
        </row>
        <row r="353">
          <cell r="E353" t="str">
            <v>City of Roseville Dept of Public Works</v>
          </cell>
          <cell r="J353">
            <v>2022</v>
          </cell>
          <cell r="M353">
            <v>850000</v>
          </cell>
          <cell r="Y353">
            <v>2019</v>
          </cell>
          <cell r="Z353">
            <v>127500</v>
          </cell>
          <cell r="AB353">
            <v>2020</v>
          </cell>
          <cell r="AC353">
            <v>170000</v>
          </cell>
          <cell r="AE353">
            <v>2021</v>
          </cell>
          <cell r="AF353">
            <v>552500</v>
          </cell>
        </row>
        <row r="354">
          <cell r="E354" t="str">
            <v>City of Sacramento Dept of Transportation</v>
          </cell>
          <cell r="J354">
            <v>2023</v>
          </cell>
          <cell r="M354">
            <v>6000000</v>
          </cell>
          <cell r="Y354">
            <v>2019</v>
          </cell>
          <cell r="Z354">
            <v>900000</v>
          </cell>
          <cell r="AB354">
            <v>2021</v>
          </cell>
          <cell r="AC354">
            <v>1200000</v>
          </cell>
          <cell r="AE354">
            <v>2022</v>
          </cell>
          <cell r="AF354">
            <v>3900000</v>
          </cell>
        </row>
        <row r="355">
          <cell r="E355" t="str">
            <v>Town of Loomis Dept of Public Works</v>
          </cell>
          <cell r="J355">
            <v>2025</v>
          </cell>
          <cell r="M355">
            <v>10000000</v>
          </cell>
          <cell r="Y355">
            <v>2019</v>
          </cell>
          <cell r="Z355">
            <v>1500000</v>
          </cell>
          <cell r="AB355">
            <v>2022</v>
          </cell>
          <cell r="AC355">
            <v>2000000</v>
          </cell>
          <cell r="AE355">
            <v>2023</v>
          </cell>
          <cell r="AF355">
            <v>6500000</v>
          </cell>
        </row>
        <row r="356">
          <cell r="E356" t="str">
            <v>City of Sacramento Dept of Transportation</v>
          </cell>
          <cell r="J356">
            <v>2025</v>
          </cell>
          <cell r="M356">
            <v>10000000</v>
          </cell>
          <cell r="Y356">
            <v>2019</v>
          </cell>
          <cell r="Z356">
            <v>1500000</v>
          </cell>
          <cell r="AB356">
            <v>2022</v>
          </cell>
          <cell r="AC356">
            <v>2000000</v>
          </cell>
          <cell r="AE356">
            <v>2023</v>
          </cell>
          <cell r="AF356">
            <v>6500000</v>
          </cell>
        </row>
        <row r="357">
          <cell r="E357" t="str">
            <v>City of Yuba City Dept of Public Works</v>
          </cell>
          <cell r="J357">
            <v>2025</v>
          </cell>
          <cell r="M357">
            <v>11747900</v>
          </cell>
          <cell r="Y357">
            <v>2019</v>
          </cell>
          <cell r="Z357">
            <v>1762185</v>
          </cell>
          <cell r="AB357">
            <v>2022</v>
          </cell>
          <cell r="AC357">
            <v>2349580</v>
          </cell>
          <cell r="AE357">
            <v>2023</v>
          </cell>
          <cell r="AF357">
            <v>7636135</v>
          </cell>
        </row>
        <row r="358">
          <cell r="E358" t="str">
            <v>El Dorado County Dept of Transportation</v>
          </cell>
          <cell r="J358">
            <v>2025</v>
          </cell>
          <cell r="M358">
            <v>12643000</v>
          </cell>
          <cell r="Y358">
            <v>2019</v>
          </cell>
          <cell r="Z358">
            <v>1896450</v>
          </cell>
          <cell r="AB358">
            <v>2022</v>
          </cell>
          <cell r="AC358">
            <v>2528600</v>
          </cell>
          <cell r="AE358">
            <v>2023</v>
          </cell>
          <cell r="AF358">
            <v>8217950</v>
          </cell>
        </row>
        <row r="359">
          <cell r="E359" t="str">
            <v>City of Yuba City Dept of Public Works</v>
          </cell>
          <cell r="J359">
            <v>2025</v>
          </cell>
          <cell r="M359">
            <v>15991800</v>
          </cell>
          <cell r="Y359">
            <v>2019</v>
          </cell>
          <cell r="Z359">
            <v>2398770</v>
          </cell>
          <cell r="AB359">
            <v>2022</v>
          </cell>
          <cell r="AC359">
            <v>3198360</v>
          </cell>
          <cell r="AE359">
            <v>2023</v>
          </cell>
          <cell r="AF359">
            <v>10394670</v>
          </cell>
        </row>
        <row r="360">
          <cell r="E360" t="str">
            <v>El Dorado County Dept of Transportation</v>
          </cell>
          <cell r="J360">
            <v>2025</v>
          </cell>
          <cell r="M360">
            <v>16430000</v>
          </cell>
          <cell r="Y360">
            <v>2019</v>
          </cell>
          <cell r="Z360">
            <v>2464500</v>
          </cell>
          <cell r="AB360">
            <v>2022</v>
          </cell>
          <cell r="AC360">
            <v>3286000</v>
          </cell>
          <cell r="AE360">
            <v>2023</v>
          </cell>
          <cell r="AF360">
            <v>10679500</v>
          </cell>
        </row>
        <row r="361">
          <cell r="E361" t="str">
            <v>El Dorado County Dept of Transportation</v>
          </cell>
          <cell r="J361">
            <v>2025</v>
          </cell>
          <cell r="M361">
            <v>16762000</v>
          </cell>
          <cell r="Y361">
            <v>2019</v>
          </cell>
          <cell r="Z361">
            <v>2514300</v>
          </cell>
          <cell r="AB361">
            <v>2022</v>
          </cell>
          <cell r="AC361">
            <v>3352400</v>
          </cell>
          <cell r="AE361">
            <v>2023</v>
          </cell>
          <cell r="AF361">
            <v>10895300</v>
          </cell>
        </row>
        <row r="362">
          <cell r="E362" t="str">
            <v>Sacramento County Dept of Transportation</v>
          </cell>
          <cell r="J362">
            <v>2025</v>
          </cell>
          <cell r="M362">
            <v>18500000</v>
          </cell>
          <cell r="Y362">
            <v>2019</v>
          </cell>
          <cell r="Z362">
            <v>2775000</v>
          </cell>
          <cell r="AB362">
            <v>2022</v>
          </cell>
          <cell r="AC362">
            <v>3700000</v>
          </cell>
          <cell r="AE362">
            <v>2023</v>
          </cell>
          <cell r="AF362">
            <v>12025000</v>
          </cell>
        </row>
        <row r="363">
          <cell r="E363" t="str">
            <v>City of Sacramento Dept of Transportation</v>
          </cell>
          <cell r="J363">
            <v>2025</v>
          </cell>
          <cell r="M363">
            <v>20000000</v>
          </cell>
          <cell r="Y363">
            <v>2019</v>
          </cell>
          <cell r="Z363">
            <v>3000000</v>
          </cell>
          <cell r="AB363">
            <v>2022</v>
          </cell>
          <cell r="AC363">
            <v>4000000</v>
          </cell>
          <cell r="AE363">
            <v>2023</v>
          </cell>
          <cell r="AF363">
            <v>13000000</v>
          </cell>
        </row>
        <row r="364">
          <cell r="E364" t="str">
            <v>Sacramento County Dept of Transportation</v>
          </cell>
          <cell r="J364">
            <v>2025</v>
          </cell>
          <cell r="M364">
            <v>23800000</v>
          </cell>
          <cell r="Y364">
            <v>2019</v>
          </cell>
          <cell r="Z364">
            <v>3570000</v>
          </cell>
          <cell r="AB364">
            <v>2022</v>
          </cell>
          <cell r="AC364">
            <v>4760000</v>
          </cell>
          <cell r="AE364">
            <v>2023</v>
          </cell>
          <cell r="AF364">
            <v>15470000</v>
          </cell>
        </row>
        <row r="365">
          <cell r="E365" t="str">
            <v>Yolo County Dept of Public Works</v>
          </cell>
          <cell r="J365">
            <v>2022</v>
          </cell>
          <cell r="M365">
            <v>2000000</v>
          </cell>
          <cell r="Z365">
            <v>300000</v>
          </cell>
          <cell r="AC365">
            <v>400000</v>
          </cell>
          <cell r="AF365">
            <v>1300000</v>
          </cell>
        </row>
        <row r="366">
          <cell r="E366" t="str">
            <v>City of Live Oak</v>
          </cell>
          <cell r="J366">
            <v>2022</v>
          </cell>
          <cell r="M366">
            <v>3200000</v>
          </cell>
          <cell r="Z366">
            <v>480000</v>
          </cell>
          <cell r="AC366">
            <v>640000</v>
          </cell>
          <cell r="AF366">
            <v>2080000</v>
          </cell>
        </row>
        <row r="367">
          <cell r="E367" t="str">
            <v>Sacramento County Dept of Transportation</v>
          </cell>
          <cell r="J367">
            <v>2025</v>
          </cell>
          <cell r="M367">
            <v>15000000</v>
          </cell>
          <cell r="Z367">
            <v>2250000</v>
          </cell>
          <cell r="AC367">
            <v>3000000</v>
          </cell>
          <cell r="AF367">
            <v>9750000</v>
          </cell>
        </row>
        <row r="368">
          <cell r="E368" t="str">
            <v>Sacramento County Dept of Transportation</v>
          </cell>
          <cell r="J368">
            <v>2025</v>
          </cell>
          <cell r="M368">
            <v>25000000</v>
          </cell>
          <cell r="Z368">
            <v>3750000</v>
          </cell>
          <cell r="AC368">
            <v>5000000</v>
          </cell>
          <cell r="AF368">
            <v>16250000</v>
          </cell>
        </row>
        <row r="369">
          <cell r="E369" t="str">
            <v>City of Sacramento Dept of Transportation</v>
          </cell>
          <cell r="J369">
            <v>2030</v>
          </cell>
          <cell r="M369">
            <v>100000000</v>
          </cell>
          <cell r="Y369">
            <v>2020</v>
          </cell>
          <cell r="Z369">
            <v>15000000</v>
          </cell>
          <cell r="AB369">
            <v>2025</v>
          </cell>
          <cell r="AC369">
            <v>20000000</v>
          </cell>
          <cell r="AE369">
            <v>2028</v>
          </cell>
          <cell r="AF369">
            <v>65000000</v>
          </cell>
        </row>
        <row r="370">
          <cell r="E370" t="str">
            <v>City of Live Oak</v>
          </cell>
          <cell r="J370">
            <v>2023</v>
          </cell>
          <cell r="M370">
            <v>3000000</v>
          </cell>
          <cell r="Z370">
            <v>450000</v>
          </cell>
          <cell r="AC370">
            <v>600000</v>
          </cell>
          <cell r="AF370">
            <v>1950000</v>
          </cell>
        </row>
        <row r="371">
          <cell r="E371" t="str">
            <v>City of Live Oak</v>
          </cell>
          <cell r="J371">
            <v>2024</v>
          </cell>
          <cell r="M371">
            <v>5500000</v>
          </cell>
          <cell r="Z371">
            <v>825000</v>
          </cell>
          <cell r="AC371">
            <v>1100000</v>
          </cell>
          <cell r="AF371">
            <v>3575000</v>
          </cell>
        </row>
        <row r="372">
          <cell r="E372" t="str">
            <v>City of Live Oak</v>
          </cell>
          <cell r="J372">
            <v>2024</v>
          </cell>
          <cell r="M372">
            <v>6000000</v>
          </cell>
          <cell r="Z372">
            <v>900000</v>
          </cell>
          <cell r="AC372">
            <v>1200000</v>
          </cell>
          <cell r="AF372">
            <v>3900000</v>
          </cell>
        </row>
        <row r="373">
          <cell r="E373" t="str">
            <v>Sacramento County Dept of Transportation</v>
          </cell>
          <cell r="J373">
            <v>2030</v>
          </cell>
          <cell r="M373">
            <v>125000000</v>
          </cell>
          <cell r="Z373">
            <v>18750000</v>
          </cell>
          <cell r="AC373">
            <v>25000000</v>
          </cell>
          <cell r="AF373">
            <v>81250000</v>
          </cell>
        </row>
        <row r="374">
          <cell r="E374" t="str">
            <v>City of Sacramento Dept of Transportation</v>
          </cell>
          <cell r="J374">
            <v>2025</v>
          </cell>
          <cell r="M374">
            <v>4000000</v>
          </cell>
          <cell r="Y374">
            <v>2021</v>
          </cell>
          <cell r="Z374">
            <v>600000</v>
          </cell>
          <cell r="AB374">
            <v>2023</v>
          </cell>
          <cell r="AC374">
            <v>800000</v>
          </cell>
          <cell r="AE374">
            <v>2024</v>
          </cell>
          <cell r="AF374">
            <v>2600000</v>
          </cell>
        </row>
        <row r="375">
          <cell r="E375" t="str">
            <v>Town of Loomis Dept of Public Works</v>
          </cell>
          <cell r="J375">
            <v>2025</v>
          </cell>
          <cell r="M375">
            <v>5000000</v>
          </cell>
          <cell r="Y375">
            <v>2021</v>
          </cell>
          <cell r="Z375">
            <v>750000</v>
          </cell>
          <cell r="AB375">
            <v>2023</v>
          </cell>
          <cell r="AC375">
            <v>1000000</v>
          </cell>
          <cell r="AE375">
            <v>2024</v>
          </cell>
          <cell r="AF375">
            <v>3250000</v>
          </cell>
        </row>
        <row r="376">
          <cell r="E376" t="str">
            <v>Sacramento County Dept of Transportation</v>
          </cell>
          <cell r="J376">
            <v>2025</v>
          </cell>
          <cell r="M376">
            <v>5000000</v>
          </cell>
          <cell r="Y376">
            <v>2021</v>
          </cell>
          <cell r="Z376">
            <v>750000</v>
          </cell>
          <cell r="AB376">
            <v>2023</v>
          </cell>
          <cell r="AC376">
            <v>1000000</v>
          </cell>
          <cell r="AE376">
            <v>2024</v>
          </cell>
          <cell r="AF376">
            <v>3250000</v>
          </cell>
        </row>
        <row r="377">
          <cell r="E377" t="str">
            <v>Yuba County Dept of Public Works</v>
          </cell>
          <cell r="J377">
            <v>2025</v>
          </cell>
          <cell r="M377">
            <v>5365000</v>
          </cell>
          <cell r="Y377">
            <v>2021</v>
          </cell>
          <cell r="Z377">
            <v>804750</v>
          </cell>
          <cell r="AB377">
            <v>2023</v>
          </cell>
          <cell r="AC377">
            <v>1073000</v>
          </cell>
          <cell r="AE377">
            <v>2024</v>
          </cell>
          <cell r="AF377">
            <v>3487250</v>
          </cell>
        </row>
        <row r="378">
          <cell r="E378" t="str">
            <v>City of Woodland Dept of Public Works</v>
          </cell>
          <cell r="J378">
            <v>2025</v>
          </cell>
          <cell r="M378">
            <v>5750000</v>
          </cell>
          <cell r="Y378">
            <v>2021</v>
          </cell>
          <cell r="Z378">
            <v>862500</v>
          </cell>
          <cell r="AB378">
            <v>2023</v>
          </cell>
          <cell r="AC378">
            <v>1150000</v>
          </cell>
          <cell r="AE378">
            <v>2024</v>
          </cell>
          <cell r="AF378">
            <v>3737500</v>
          </cell>
        </row>
        <row r="379">
          <cell r="E379" t="str">
            <v>Yolo County Dept of Public Works</v>
          </cell>
          <cell r="J379">
            <v>2025</v>
          </cell>
          <cell r="M379">
            <v>6000000</v>
          </cell>
          <cell r="Y379">
            <v>2021</v>
          </cell>
          <cell r="Z379">
            <v>900000</v>
          </cell>
          <cell r="AB379">
            <v>2023</v>
          </cell>
          <cell r="AC379">
            <v>1200000</v>
          </cell>
          <cell r="AE379">
            <v>2024</v>
          </cell>
          <cell r="AF379">
            <v>3900000</v>
          </cell>
        </row>
        <row r="380">
          <cell r="E380" t="str">
            <v>City of Elk Grove</v>
          </cell>
          <cell r="J380">
            <v>2025</v>
          </cell>
          <cell r="M380">
            <v>6200000</v>
          </cell>
          <cell r="Y380">
            <v>2021</v>
          </cell>
          <cell r="Z380">
            <v>930000</v>
          </cell>
          <cell r="AB380">
            <v>2023</v>
          </cell>
          <cell r="AC380">
            <v>1240000</v>
          </cell>
          <cell r="AE380">
            <v>2024</v>
          </cell>
          <cell r="AF380">
            <v>4030000</v>
          </cell>
        </row>
        <row r="381">
          <cell r="E381" t="str">
            <v>Sacramento County Dept of Transportation</v>
          </cell>
          <cell r="J381">
            <v>2025</v>
          </cell>
          <cell r="M381">
            <v>6500000</v>
          </cell>
          <cell r="Y381">
            <v>2021</v>
          </cell>
          <cell r="Z381">
            <v>975000</v>
          </cell>
          <cell r="AB381">
            <v>2023</v>
          </cell>
          <cell r="AC381">
            <v>1300000</v>
          </cell>
          <cell r="AE381">
            <v>2024</v>
          </cell>
          <cell r="AF381">
            <v>4225000</v>
          </cell>
        </row>
        <row r="382">
          <cell r="E382" t="str">
            <v>City of Yuba City Dept of Public Works</v>
          </cell>
          <cell r="J382">
            <v>2025</v>
          </cell>
          <cell r="M382">
            <v>6632500</v>
          </cell>
          <cell r="Y382">
            <v>2021</v>
          </cell>
          <cell r="Z382">
            <v>994875</v>
          </cell>
          <cell r="AB382">
            <v>2023</v>
          </cell>
          <cell r="AC382">
            <v>1326500</v>
          </cell>
          <cell r="AE382">
            <v>2024</v>
          </cell>
          <cell r="AF382">
            <v>4311125</v>
          </cell>
        </row>
        <row r="383">
          <cell r="E383" t="str">
            <v>El Dorado County Dept of Transportation</v>
          </cell>
          <cell r="J383">
            <v>2025</v>
          </cell>
          <cell r="M383">
            <v>6948000</v>
          </cell>
          <cell r="Y383">
            <v>2021</v>
          </cell>
          <cell r="Z383">
            <v>1042200</v>
          </cell>
          <cell r="AB383">
            <v>2023</v>
          </cell>
          <cell r="AC383">
            <v>1389600</v>
          </cell>
          <cell r="AE383">
            <v>2024</v>
          </cell>
          <cell r="AF383">
            <v>4516200</v>
          </cell>
        </row>
        <row r="384">
          <cell r="E384" t="str">
            <v>City of Folsom Dept of Public Works</v>
          </cell>
          <cell r="J384">
            <v>2025</v>
          </cell>
          <cell r="M384">
            <v>8000000</v>
          </cell>
          <cell r="Y384">
            <v>2021</v>
          </cell>
          <cell r="Z384">
            <v>1200000</v>
          </cell>
          <cell r="AB384">
            <v>2023</v>
          </cell>
          <cell r="AC384">
            <v>1600000</v>
          </cell>
          <cell r="AE384">
            <v>2024</v>
          </cell>
          <cell r="AF384">
            <v>5200000</v>
          </cell>
        </row>
        <row r="385">
          <cell r="E385" t="str">
            <v>El Dorado County Dept of Transportation</v>
          </cell>
          <cell r="J385">
            <v>2025</v>
          </cell>
          <cell r="M385">
            <v>8556000</v>
          </cell>
          <cell r="Y385">
            <v>2021</v>
          </cell>
          <cell r="Z385">
            <v>1283400</v>
          </cell>
          <cell r="AB385">
            <v>2023</v>
          </cell>
          <cell r="AC385">
            <v>1711200</v>
          </cell>
          <cell r="AE385">
            <v>2024</v>
          </cell>
          <cell r="AF385">
            <v>5561400</v>
          </cell>
        </row>
        <row r="386">
          <cell r="E386" t="str">
            <v>City of Yuba City Dept of Public Works</v>
          </cell>
          <cell r="J386">
            <v>2025</v>
          </cell>
          <cell r="M386">
            <v>8675500</v>
          </cell>
          <cell r="Y386">
            <v>2021</v>
          </cell>
          <cell r="Z386">
            <v>1301325</v>
          </cell>
          <cell r="AB386">
            <v>2023</v>
          </cell>
          <cell r="AC386">
            <v>1735100</v>
          </cell>
          <cell r="AE386">
            <v>2024</v>
          </cell>
          <cell r="AF386">
            <v>5639075</v>
          </cell>
        </row>
        <row r="387">
          <cell r="E387" t="str">
            <v>Yuba County Dept of Public Works</v>
          </cell>
          <cell r="J387">
            <v>2025</v>
          </cell>
          <cell r="M387">
            <v>8700000</v>
          </cell>
          <cell r="Y387">
            <v>2021</v>
          </cell>
          <cell r="Z387">
            <v>1305000</v>
          </cell>
          <cell r="AB387">
            <v>2023</v>
          </cell>
          <cell r="AC387">
            <v>1740000</v>
          </cell>
          <cell r="AE387">
            <v>2024</v>
          </cell>
          <cell r="AF387">
            <v>5655000</v>
          </cell>
        </row>
        <row r="388">
          <cell r="E388" t="str">
            <v>City of Woodland Dept of Public Works</v>
          </cell>
          <cell r="J388">
            <v>2025</v>
          </cell>
          <cell r="M388">
            <v>9044751</v>
          </cell>
          <cell r="Y388">
            <v>2021</v>
          </cell>
          <cell r="Z388">
            <v>1356712.65</v>
          </cell>
          <cell r="AB388">
            <v>2023</v>
          </cell>
          <cell r="AC388">
            <v>1808950.2000000002</v>
          </cell>
          <cell r="AE388">
            <v>2024</v>
          </cell>
          <cell r="AF388">
            <v>5879088.1500000004</v>
          </cell>
        </row>
        <row r="389">
          <cell r="E389" t="str">
            <v>Yuba County Dept of Public Works</v>
          </cell>
          <cell r="J389">
            <v>2025</v>
          </cell>
          <cell r="M389">
            <v>9725000</v>
          </cell>
          <cell r="Y389">
            <v>2021</v>
          </cell>
          <cell r="Z389">
            <v>1458750</v>
          </cell>
          <cell r="AB389">
            <v>2023</v>
          </cell>
          <cell r="AC389">
            <v>1945000</v>
          </cell>
          <cell r="AE389">
            <v>2024</v>
          </cell>
          <cell r="AF389">
            <v>6321250</v>
          </cell>
        </row>
        <row r="390">
          <cell r="E390" t="str">
            <v>City of Yuba City Dept of Public Works</v>
          </cell>
          <cell r="J390">
            <v>2025</v>
          </cell>
          <cell r="M390">
            <v>4225000</v>
          </cell>
          <cell r="Z390">
            <v>633750</v>
          </cell>
          <cell r="AC390">
            <v>845000</v>
          </cell>
          <cell r="AF390">
            <v>2746250</v>
          </cell>
        </row>
        <row r="391">
          <cell r="E391" t="str">
            <v>City of Galt Dept of Public Works</v>
          </cell>
          <cell r="J391">
            <v>2025</v>
          </cell>
          <cell r="M391">
            <v>400000</v>
          </cell>
          <cell r="Y391">
            <v>2022</v>
          </cell>
          <cell r="Z391">
            <v>60000</v>
          </cell>
          <cell r="AB391">
            <v>2023</v>
          </cell>
          <cell r="AC391">
            <v>80000</v>
          </cell>
          <cell r="AE391">
            <v>2024</v>
          </cell>
          <cell r="AF391">
            <v>260000</v>
          </cell>
        </row>
        <row r="392">
          <cell r="E392" t="str">
            <v>Sacramento County Dept of Transportation</v>
          </cell>
          <cell r="J392">
            <v>2025</v>
          </cell>
          <cell r="M392">
            <v>600000</v>
          </cell>
          <cell r="Y392">
            <v>2022</v>
          </cell>
          <cell r="Z392">
            <v>90000</v>
          </cell>
          <cell r="AB392">
            <v>2023</v>
          </cell>
          <cell r="AC392">
            <v>120000</v>
          </cell>
          <cell r="AE392">
            <v>2024</v>
          </cell>
          <cell r="AF392">
            <v>390000</v>
          </cell>
        </row>
        <row r="393">
          <cell r="E393" t="str">
            <v>Sacramento County Dept of Transportation</v>
          </cell>
          <cell r="J393">
            <v>2025</v>
          </cell>
          <cell r="M393">
            <v>2500000</v>
          </cell>
          <cell r="Y393">
            <v>2022</v>
          </cell>
          <cell r="Z393">
            <v>375000</v>
          </cell>
          <cell r="AB393">
            <v>2023</v>
          </cell>
          <cell r="AC393">
            <v>500000</v>
          </cell>
          <cell r="AE393">
            <v>2024</v>
          </cell>
          <cell r="AF393">
            <v>1625000</v>
          </cell>
        </row>
        <row r="394">
          <cell r="E394" t="str">
            <v>Placer County Dept of Public Works</v>
          </cell>
          <cell r="J394">
            <v>2025</v>
          </cell>
          <cell r="M394">
            <v>3234300</v>
          </cell>
          <cell r="Y394">
            <v>2022</v>
          </cell>
          <cell r="Z394">
            <v>485145</v>
          </cell>
          <cell r="AB394">
            <v>2023</v>
          </cell>
          <cell r="AC394">
            <v>646860</v>
          </cell>
          <cell r="AE394">
            <v>2024</v>
          </cell>
          <cell r="AF394">
            <v>2102295</v>
          </cell>
        </row>
        <row r="395">
          <cell r="E395" t="str">
            <v>City of Elk Grove</v>
          </cell>
          <cell r="J395">
            <v>2025</v>
          </cell>
          <cell r="M395">
            <v>3800000</v>
          </cell>
          <cell r="Y395">
            <v>2022</v>
          </cell>
          <cell r="Z395">
            <v>570000</v>
          </cell>
          <cell r="AB395">
            <v>2023</v>
          </cell>
          <cell r="AC395">
            <v>760000</v>
          </cell>
          <cell r="AE395">
            <v>2024</v>
          </cell>
          <cell r="AF395">
            <v>2470000</v>
          </cell>
        </row>
        <row r="396">
          <cell r="E396" t="str">
            <v>Yuba County Dept of Public Works</v>
          </cell>
          <cell r="J396">
            <v>2025</v>
          </cell>
          <cell r="M396">
            <v>267000</v>
          </cell>
          <cell r="Z396">
            <v>40050</v>
          </cell>
          <cell r="AC396">
            <v>53400</v>
          </cell>
          <cell r="AF396">
            <v>173550</v>
          </cell>
        </row>
        <row r="397">
          <cell r="E397" t="str">
            <v>Yuba County Dept of Public Works</v>
          </cell>
          <cell r="J397">
            <v>2025</v>
          </cell>
          <cell r="M397">
            <v>267000</v>
          </cell>
          <cell r="Z397">
            <v>40050</v>
          </cell>
          <cell r="AC397">
            <v>53400</v>
          </cell>
          <cell r="AF397">
            <v>173550</v>
          </cell>
        </row>
        <row r="398">
          <cell r="E398" t="str">
            <v>Yuba County Dept of Public Works</v>
          </cell>
          <cell r="J398">
            <v>2025</v>
          </cell>
          <cell r="M398">
            <v>300000</v>
          </cell>
          <cell r="Z398">
            <v>45000</v>
          </cell>
          <cell r="AC398">
            <v>60000</v>
          </cell>
          <cell r="AF398">
            <v>195000</v>
          </cell>
        </row>
        <row r="399">
          <cell r="E399" t="str">
            <v>Yuba County Dept of Public Works</v>
          </cell>
          <cell r="J399">
            <v>2025</v>
          </cell>
          <cell r="M399">
            <v>300000</v>
          </cell>
          <cell r="Z399">
            <v>45000</v>
          </cell>
          <cell r="AC399">
            <v>60000</v>
          </cell>
          <cell r="AF399">
            <v>195000</v>
          </cell>
        </row>
        <row r="400">
          <cell r="E400" t="str">
            <v>City of Woodland Dept of Public Works</v>
          </cell>
          <cell r="J400">
            <v>2025</v>
          </cell>
          <cell r="M400">
            <v>539000</v>
          </cell>
          <cell r="Z400">
            <v>80850</v>
          </cell>
          <cell r="AC400">
            <v>107800</v>
          </cell>
          <cell r="AF400">
            <v>350350</v>
          </cell>
        </row>
        <row r="401">
          <cell r="E401" t="str">
            <v>City of Woodland Dept of Public Works</v>
          </cell>
          <cell r="J401">
            <v>2025</v>
          </cell>
          <cell r="M401">
            <v>619851</v>
          </cell>
          <cell r="Z401">
            <v>92977.65</v>
          </cell>
          <cell r="AC401">
            <v>123970.20000000001</v>
          </cell>
          <cell r="AF401">
            <v>402903.15</v>
          </cell>
        </row>
        <row r="402">
          <cell r="E402" t="str">
            <v>City of Colfax Dept of Public Works</v>
          </cell>
          <cell r="J402">
            <v>2025</v>
          </cell>
          <cell r="M402">
            <v>1000000</v>
          </cell>
          <cell r="Z402">
            <v>150000</v>
          </cell>
          <cell r="AC402">
            <v>200000</v>
          </cell>
          <cell r="AF402">
            <v>650000</v>
          </cell>
        </row>
        <row r="403">
          <cell r="E403" t="str">
            <v>Town of Loomis Dept of Public Works</v>
          </cell>
          <cell r="J403">
            <v>2025</v>
          </cell>
          <cell r="M403">
            <v>1000000</v>
          </cell>
          <cell r="Z403">
            <v>150000</v>
          </cell>
          <cell r="AC403">
            <v>200000</v>
          </cell>
          <cell r="AF403">
            <v>650000</v>
          </cell>
        </row>
        <row r="404">
          <cell r="E404" t="str">
            <v>Town of Loomis Dept of Public Works</v>
          </cell>
          <cell r="J404">
            <v>2025</v>
          </cell>
          <cell r="M404">
            <v>2300000</v>
          </cell>
          <cell r="Z404">
            <v>345000</v>
          </cell>
          <cell r="AC404">
            <v>460000</v>
          </cell>
          <cell r="AF404">
            <v>1495000</v>
          </cell>
        </row>
        <row r="405">
          <cell r="E405" t="str">
            <v>City of Live Oak</v>
          </cell>
          <cell r="J405">
            <v>2026</v>
          </cell>
          <cell r="M405">
            <v>4800000</v>
          </cell>
          <cell r="Z405">
            <v>720000</v>
          </cell>
          <cell r="AC405">
            <v>960000</v>
          </cell>
          <cell r="AF405">
            <v>3120000</v>
          </cell>
        </row>
        <row r="406">
          <cell r="E406" t="str">
            <v>City of Live Oak</v>
          </cell>
          <cell r="J406">
            <v>2026</v>
          </cell>
          <cell r="M406">
            <v>2500000</v>
          </cell>
          <cell r="Y406">
            <v>2023</v>
          </cell>
          <cell r="Z406">
            <v>375000</v>
          </cell>
          <cell r="AB406">
            <v>2024</v>
          </cell>
          <cell r="AC406">
            <v>500000</v>
          </cell>
          <cell r="AE406">
            <v>2025</v>
          </cell>
          <cell r="AF406">
            <v>1625000</v>
          </cell>
        </row>
        <row r="407">
          <cell r="E407" t="str">
            <v>City of Elk Grove</v>
          </cell>
          <cell r="J407">
            <v>2026</v>
          </cell>
          <cell r="M407">
            <v>3700000</v>
          </cell>
          <cell r="Y407">
            <v>2023</v>
          </cell>
          <cell r="Z407">
            <v>555000</v>
          </cell>
          <cell r="AB407">
            <v>2024</v>
          </cell>
          <cell r="AC407">
            <v>740000</v>
          </cell>
          <cell r="AE407">
            <v>2025</v>
          </cell>
          <cell r="AF407">
            <v>2405000</v>
          </cell>
        </row>
        <row r="408">
          <cell r="E408" t="str">
            <v>City of Live Oak</v>
          </cell>
          <cell r="J408">
            <v>2027</v>
          </cell>
          <cell r="M408">
            <v>9000000</v>
          </cell>
          <cell r="Y408">
            <v>2023</v>
          </cell>
          <cell r="Z408">
            <v>1350000</v>
          </cell>
          <cell r="AB408">
            <v>2025</v>
          </cell>
          <cell r="AC408">
            <v>1800000</v>
          </cell>
          <cell r="AE408">
            <v>2026</v>
          </cell>
          <cell r="AF408">
            <v>5850000</v>
          </cell>
        </row>
        <row r="409">
          <cell r="E409" t="str">
            <v>City of Live Oak</v>
          </cell>
          <cell r="J409">
            <v>2029</v>
          </cell>
          <cell r="M409">
            <v>11000000</v>
          </cell>
          <cell r="Y409">
            <v>2023</v>
          </cell>
          <cell r="Z409">
            <v>1650000</v>
          </cell>
          <cell r="AB409">
            <v>2026</v>
          </cell>
          <cell r="AC409">
            <v>2200000</v>
          </cell>
          <cell r="AE409">
            <v>2027</v>
          </cell>
          <cell r="AF409">
            <v>7150000</v>
          </cell>
        </row>
        <row r="410">
          <cell r="E410" t="str">
            <v>City of Rancho Cordova</v>
          </cell>
          <cell r="J410">
            <v>2030</v>
          </cell>
          <cell r="M410">
            <v>35000000</v>
          </cell>
          <cell r="Y410">
            <v>2023</v>
          </cell>
          <cell r="Z410">
            <v>5250000</v>
          </cell>
          <cell r="AB410">
            <v>2026</v>
          </cell>
          <cell r="AC410">
            <v>7000000</v>
          </cell>
          <cell r="AE410">
            <v>2028</v>
          </cell>
          <cell r="AF410">
            <v>22750000</v>
          </cell>
        </row>
        <row r="411">
          <cell r="E411" t="str">
            <v>City of Rancho Cordova</v>
          </cell>
          <cell r="J411">
            <v>2030</v>
          </cell>
          <cell r="M411">
            <v>71000000</v>
          </cell>
          <cell r="Y411">
            <v>2023</v>
          </cell>
          <cell r="Z411">
            <v>10650000</v>
          </cell>
          <cell r="AB411">
            <v>2026</v>
          </cell>
          <cell r="AC411">
            <v>14200000</v>
          </cell>
          <cell r="AE411">
            <v>2028</v>
          </cell>
          <cell r="AF411">
            <v>46150000</v>
          </cell>
        </row>
        <row r="412">
          <cell r="E412" t="str">
            <v>City of Rancho Cordova</v>
          </cell>
          <cell r="J412">
            <v>2030</v>
          </cell>
          <cell r="M412">
            <v>45750000</v>
          </cell>
          <cell r="Z412">
            <v>6862500</v>
          </cell>
          <cell r="AC412">
            <v>9150000</v>
          </cell>
          <cell r="AF412">
            <v>29737500</v>
          </cell>
        </row>
        <row r="413">
          <cell r="E413" t="str">
            <v>Sacramento County Dept of Transportation</v>
          </cell>
          <cell r="J413">
            <v>2030</v>
          </cell>
          <cell r="M413">
            <v>50000000</v>
          </cell>
          <cell r="Z413">
            <v>7500000</v>
          </cell>
          <cell r="AC413">
            <v>10000000</v>
          </cell>
          <cell r="AF413">
            <v>32500000</v>
          </cell>
        </row>
        <row r="414">
          <cell r="E414" t="str">
            <v>City of Colfax Dept of Public Works</v>
          </cell>
          <cell r="J414">
            <v>2027</v>
          </cell>
          <cell r="M414">
            <v>3000000</v>
          </cell>
          <cell r="Y414">
            <v>2024</v>
          </cell>
          <cell r="Z414">
            <v>450000</v>
          </cell>
          <cell r="AB414">
            <v>2025</v>
          </cell>
          <cell r="AC414">
            <v>600000</v>
          </cell>
          <cell r="AE414">
            <v>2026</v>
          </cell>
          <cell r="AF414">
            <v>1950000</v>
          </cell>
        </row>
        <row r="415">
          <cell r="E415" t="str">
            <v>City of Rancho Cordova</v>
          </cell>
          <cell r="J415">
            <v>2030</v>
          </cell>
          <cell r="M415">
            <v>10063800</v>
          </cell>
          <cell r="Y415">
            <v>2024</v>
          </cell>
          <cell r="Z415">
            <v>1509570</v>
          </cell>
          <cell r="AB415">
            <v>2027</v>
          </cell>
          <cell r="AC415">
            <v>2012760</v>
          </cell>
          <cell r="AE415">
            <v>2028</v>
          </cell>
          <cell r="AF415">
            <v>6541470</v>
          </cell>
        </row>
        <row r="416">
          <cell r="E416" t="str">
            <v>City of Rancho Cordova</v>
          </cell>
          <cell r="J416">
            <v>2030</v>
          </cell>
          <cell r="M416">
            <v>12000000</v>
          </cell>
          <cell r="Y416">
            <v>2024</v>
          </cell>
          <cell r="Z416">
            <v>1800000</v>
          </cell>
          <cell r="AB416">
            <v>2027</v>
          </cell>
          <cell r="AC416">
            <v>2400000</v>
          </cell>
          <cell r="AE416">
            <v>2028</v>
          </cell>
          <cell r="AF416">
            <v>7800000</v>
          </cell>
        </row>
        <row r="417">
          <cell r="E417" t="str">
            <v>City of Yuba City Dept of Public Works</v>
          </cell>
          <cell r="J417">
            <v>2030</v>
          </cell>
          <cell r="M417">
            <v>12665198</v>
          </cell>
          <cell r="Y417">
            <v>2024</v>
          </cell>
          <cell r="Z417">
            <v>1899779.7</v>
          </cell>
          <cell r="AB417">
            <v>2027</v>
          </cell>
          <cell r="AC417">
            <v>2533039.6</v>
          </cell>
          <cell r="AE417">
            <v>2028</v>
          </cell>
          <cell r="AF417">
            <v>8232378.7000000002</v>
          </cell>
        </row>
        <row r="418">
          <cell r="E418" t="str">
            <v>City of Rancho Cordova</v>
          </cell>
          <cell r="J418">
            <v>2030</v>
          </cell>
          <cell r="M418">
            <v>13706400</v>
          </cell>
          <cell r="Y418">
            <v>2024</v>
          </cell>
          <cell r="Z418">
            <v>2055960</v>
          </cell>
          <cell r="AB418">
            <v>2027</v>
          </cell>
          <cell r="AC418">
            <v>2741280</v>
          </cell>
          <cell r="AE418">
            <v>2028</v>
          </cell>
          <cell r="AF418">
            <v>8909160</v>
          </cell>
        </row>
        <row r="419">
          <cell r="E419" t="str">
            <v>City of Yuba City Dept of Public Works</v>
          </cell>
          <cell r="J419">
            <v>2030</v>
          </cell>
          <cell r="M419">
            <v>13911100</v>
          </cell>
          <cell r="Y419">
            <v>2024</v>
          </cell>
          <cell r="Z419">
            <v>2086665</v>
          </cell>
          <cell r="AB419">
            <v>2027</v>
          </cell>
          <cell r="AC419">
            <v>2782220</v>
          </cell>
          <cell r="AE419">
            <v>2028</v>
          </cell>
          <cell r="AF419">
            <v>9042215</v>
          </cell>
        </row>
        <row r="420">
          <cell r="E420" t="str">
            <v>City of Yuba City Dept of Public Works</v>
          </cell>
          <cell r="J420">
            <v>2030</v>
          </cell>
          <cell r="M420">
            <v>17356800</v>
          </cell>
          <cell r="Y420">
            <v>2024</v>
          </cell>
          <cell r="Z420">
            <v>2603520</v>
          </cell>
          <cell r="AB420">
            <v>2027</v>
          </cell>
          <cell r="AC420">
            <v>3471360</v>
          </cell>
          <cell r="AE420">
            <v>2028</v>
          </cell>
          <cell r="AF420">
            <v>11281920</v>
          </cell>
        </row>
        <row r="421">
          <cell r="E421" t="str">
            <v>City of Folsom Dept of Public Works</v>
          </cell>
          <cell r="J421">
            <v>2030</v>
          </cell>
          <cell r="M421">
            <v>24000000</v>
          </cell>
          <cell r="Y421">
            <v>2024</v>
          </cell>
          <cell r="Z421">
            <v>3600000</v>
          </cell>
          <cell r="AB421">
            <v>2027</v>
          </cell>
          <cell r="AC421">
            <v>4800000</v>
          </cell>
          <cell r="AE421">
            <v>2028</v>
          </cell>
          <cell r="AF421">
            <v>15600000</v>
          </cell>
        </row>
        <row r="422">
          <cell r="E422" t="str">
            <v>City of Rancho Cordova</v>
          </cell>
          <cell r="J422">
            <v>2030</v>
          </cell>
          <cell r="M422">
            <v>27254400</v>
          </cell>
          <cell r="Y422">
            <v>2024</v>
          </cell>
          <cell r="Z422">
            <v>4088160</v>
          </cell>
          <cell r="AB422">
            <v>2027</v>
          </cell>
          <cell r="AC422">
            <v>5450880</v>
          </cell>
          <cell r="AE422">
            <v>2028</v>
          </cell>
          <cell r="AF422">
            <v>17715360</v>
          </cell>
        </row>
        <row r="423">
          <cell r="E423" t="str">
            <v>City of Live Oak</v>
          </cell>
          <cell r="J423">
            <v>2028</v>
          </cell>
          <cell r="M423">
            <v>4000000</v>
          </cell>
          <cell r="Z423">
            <v>600000</v>
          </cell>
          <cell r="AC423">
            <v>800000</v>
          </cell>
          <cell r="AF423">
            <v>2600000</v>
          </cell>
        </row>
        <row r="424">
          <cell r="E424" t="str">
            <v>Caltrans District 3</v>
          </cell>
          <cell r="J424">
            <v>2035</v>
          </cell>
          <cell r="M424">
            <v>86000000</v>
          </cell>
          <cell r="Y424">
            <v>2025</v>
          </cell>
          <cell r="Z424">
            <v>12900000</v>
          </cell>
          <cell r="AB424">
            <v>2030</v>
          </cell>
          <cell r="AC424">
            <v>17200000</v>
          </cell>
          <cell r="AE424">
            <v>2033</v>
          </cell>
          <cell r="AF424">
            <v>55900000</v>
          </cell>
        </row>
        <row r="425">
          <cell r="E425" t="str">
            <v>City of Lincoln Dept of Public Works</v>
          </cell>
          <cell r="J425">
            <v>2035</v>
          </cell>
          <cell r="M425">
            <v>118000000</v>
          </cell>
          <cell r="Y425">
            <v>2025</v>
          </cell>
          <cell r="Z425">
            <v>17700000</v>
          </cell>
          <cell r="AB425">
            <v>2030</v>
          </cell>
          <cell r="AC425">
            <v>23600000</v>
          </cell>
          <cell r="AE425">
            <v>2033</v>
          </cell>
          <cell r="AF425">
            <v>76700000</v>
          </cell>
        </row>
        <row r="426">
          <cell r="E426" t="str">
            <v>City of Sacramento Dept of Transportation</v>
          </cell>
          <cell r="J426">
            <v>2035</v>
          </cell>
          <cell r="M426">
            <v>150000000</v>
          </cell>
          <cell r="Y426">
            <v>2025</v>
          </cell>
          <cell r="Z426">
            <v>22500000</v>
          </cell>
          <cell r="AB426">
            <v>2030</v>
          </cell>
          <cell r="AC426">
            <v>30000000</v>
          </cell>
          <cell r="AE426">
            <v>2033</v>
          </cell>
          <cell r="AF426">
            <v>97500000</v>
          </cell>
        </row>
        <row r="427">
          <cell r="E427" t="str">
            <v>South Placer Regional Transportation Authority</v>
          </cell>
          <cell r="J427">
            <v>2035</v>
          </cell>
          <cell r="M427">
            <v>430000000</v>
          </cell>
          <cell r="Y427">
            <v>2025</v>
          </cell>
          <cell r="Z427">
            <v>64500000</v>
          </cell>
          <cell r="AB427">
            <v>2030</v>
          </cell>
          <cell r="AC427">
            <v>86000000</v>
          </cell>
          <cell r="AE427">
            <v>2033</v>
          </cell>
          <cell r="AF427">
            <v>279500000</v>
          </cell>
        </row>
        <row r="428">
          <cell r="E428" t="str">
            <v>City of Sacramento Dept of Transportation</v>
          </cell>
          <cell r="J428">
            <v>2035</v>
          </cell>
          <cell r="M428">
            <v>100000000</v>
          </cell>
          <cell r="Z428">
            <v>15000000</v>
          </cell>
          <cell r="AC428">
            <v>20000000</v>
          </cell>
          <cell r="AF428">
            <v>65000000</v>
          </cell>
        </row>
        <row r="429">
          <cell r="E429" t="str">
            <v>City of Rancho Cordova</v>
          </cell>
          <cell r="J429">
            <v>2035</v>
          </cell>
          <cell r="M429">
            <v>119560000</v>
          </cell>
          <cell r="Z429">
            <v>17934000</v>
          </cell>
          <cell r="AC429">
            <v>23912000</v>
          </cell>
          <cell r="AF429">
            <v>77714000</v>
          </cell>
        </row>
        <row r="430">
          <cell r="E430" t="str">
            <v>Sacramento County Dept of Transportation</v>
          </cell>
          <cell r="J430">
            <v>2035</v>
          </cell>
          <cell r="M430">
            <v>360000000</v>
          </cell>
          <cell r="Z430">
            <v>54000000</v>
          </cell>
          <cell r="AC430">
            <v>72000000</v>
          </cell>
          <cell r="AF430">
            <v>234000000</v>
          </cell>
        </row>
        <row r="431">
          <cell r="E431" t="str">
            <v>City of Yuba City Dept of Public Works</v>
          </cell>
          <cell r="J431">
            <v>2030</v>
          </cell>
          <cell r="M431">
            <v>4373900</v>
          </cell>
          <cell r="Y431">
            <v>2026</v>
          </cell>
          <cell r="Z431">
            <v>656085</v>
          </cell>
          <cell r="AB431">
            <v>2028</v>
          </cell>
          <cell r="AC431">
            <v>874780</v>
          </cell>
          <cell r="AE431">
            <v>2029</v>
          </cell>
          <cell r="AF431">
            <v>2843035</v>
          </cell>
        </row>
        <row r="432">
          <cell r="E432" t="str">
            <v>City of Yuba City Dept of Public Works</v>
          </cell>
          <cell r="J432">
            <v>2030</v>
          </cell>
          <cell r="M432">
            <v>5584428</v>
          </cell>
          <cell r="Y432">
            <v>2026</v>
          </cell>
          <cell r="Z432">
            <v>837664.2</v>
          </cell>
          <cell r="AB432">
            <v>2028</v>
          </cell>
          <cell r="AC432">
            <v>1116885.6000000001</v>
          </cell>
          <cell r="AE432">
            <v>2029</v>
          </cell>
          <cell r="AF432">
            <v>3629878.2</v>
          </cell>
        </row>
        <row r="433">
          <cell r="E433" t="str">
            <v>City of Yuba City Dept of Public Works</v>
          </cell>
          <cell r="J433">
            <v>2030</v>
          </cell>
          <cell r="M433">
            <v>5830162</v>
          </cell>
          <cell r="Y433">
            <v>2026</v>
          </cell>
          <cell r="Z433">
            <v>874524.29999999993</v>
          </cell>
          <cell r="AB433">
            <v>2028</v>
          </cell>
          <cell r="AC433">
            <v>1166032.4000000001</v>
          </cell>
          <cell r="AE433">
            <v>2029</v>
          </cell>
          <cell r="AF433">
            <v>3789605.3000000003</v>
          </cell>
        </row>
        <row r="434">
          <cell r="E434" t="str">
            <v>City of Rancho Cordova</v>
          </cell>
          <cell r="J434">
            <v>2030</v>
          </cell>
          <cell r="M434">
            <v>8617440</v>
          </cell>
          <cell r="Y434">
            <v>2026</v>
          </cell>
          <cell r="Z434">
            <v>1292616</v>
          </cell>
          <cell r="AB434">
            <v>2028</v>
          </cell>
          <cell r="AC434">
            <v>1723488</v>
          </cell>
          <cell r="AE434">
            <v>2029</v>
          </cell>
          <cell r="AF434">
            <v>5601336</v>
          </cell>
        </row>
        <row r="435">
          <cell r="E435" t="str">
            <v>City of Yuba City Dept of Public Works</v>
          </cell>
          <cell r="J435">
            <v>2030</v>
          </cell>
          <cell r="M435">
            <v>9820200</v>
          </cell>
          <cell r="Y435">
            <v>2026</v>
          </cell>
          <cell r="Z435">
            <v>1473030</v>
          </cell>
          <cell r="AB435">
            <v>2028</v>
          </cell>
          <cell r="AC435">
            <v>1964040</v>
          </cell>
          <cell r="AE435">
            <v>2029</v>
          </cell>
          <cell r="AF435">
            <v>6383130</v>
          </cell>
        </row>
        <row r="436">
          <cell r="E436" t="str">
            <v>City of Rancho Cordova</v>
          </cell>
          <cell r="J436">
            <v>2030</v>
          </cell>
          <cell r="M436">
            <v>2072280</v>
          </cell>
          <cell r="Y436">
            <v>2027</v>
          </cell>
          <cell r="Z436">
            <v>310842</v>
          </cell>
          <cell r="AB436">
            <v>2028</v>
          </cell>
          <cell r="AC436">
            <v>414456</v>
          </cell>
          <cell r="AE436">
            <v>2029</v>
          </cell>
          <cell r="AF436">
            <v>1346982</v>
          </cell>
        </row>
        <row r="437">
          <cell r="E437" t="str">
            <v>City of Rancho Cordova</v>
          </cell>
          <cell r="J437">
            <v>2030</v>
          </cell>
          <cell r="M437">
            <v>30000</v>
          </cell>
          <cell r="Z437">
            <v>4500</v>
          </cell>
          <cell r="AC437">
            <v>6000</v>
          </cell>
          <cell r="AF437">
            <v>19500</v>
          </cell>
        </row>
        <row r="438">
          <cell r="E438" t="str">
            <v>Town of Loomis Dept of Public Works</v>
          </cell>
          <cell r="J438">
            <v>2030</v>
          </cell>
          <cell r="M438">
            <v>500000</v>
          </cell>
          <cell r="Z438">
            <v>75000</v>
          </cell>
          <cell r="AC438">
            <v>100000</v>
          </cell>
          <cell r="AF438">
            <v>325000</v>
          </cell>
        </row>
        <row r="439">
          <cell r="E439" t="str">
            <v>Town of Loomis Dept of Public Works</v>
          </cell>
          <cell r="J439">
            <v>2030</v>
          </cell>
          <cell r="M439">
            <v>600000</v>
          </cell>
          <cell r="Z439">
            <v>90000</v>
          </cell>
          <cell r="AC439">
            <v>120000</v>
          </cell>
          <cell r="AF439">
            <v>390000</v>
          </cell>
        </row>
        <row r="440">
          <cell r="E440" t="str">
            <v>City of Rancho Cordova</v>
          </cell>
          <cell r="J440">
            <v>2030</v>
          </cell>
          <cell r="M440">
            <v>1884960</v>
          </cell>
          <cell r="Z440">
            <v>282744</v>
          </cell>
          <cell r="AC440">
            <v>376992</v>
          </cell>
          <cell r="AF440">
            <v>1225224</v>
          </cell>
        </row>
        <row r="441">
          <cell r="E441" t="str">
            <v>City of Live Oak</v>
          </cell>
          <cell r="J441">
            <v>2032</v>
          </cell>
          <cell r="M441">
            <v>7000000</v>
          </cell>
          <cell r="Y441">
            <v>2028</v>
          </cell>
          <cell r="Z441">
            <v>1050000</v>
          </cell>
          <cell r="AB441">
            <v>2030</v>
          </cell>
          <cell r="AC441">
            <v>1400000</v>
          </cell>
          <cell r="AE441">
            <v>2031</v>
          </cell>
          <cell r="AF441">
            <v>4550000</v>
          </cell>
        </row>
        <row r="442">
          <cell r="E442" t="str">
            <v>Caltrans District 3</v>
          </cell>
          <cell r="J442">
            <v>2035</v>
          </cell>
          <cell r="M442">
            <v>30000000</v>
          </cell>
          <cell r="Y442">
            <v>2028</v>
          </cell>
          <cell r="AB442">
            <v>2031</v>
          </cell>
          <cell r="AE442">
            <v>2033</v>
          </cell>
        </row>
        <row r="443">
          <cell r="E443" t="str">
            <v>Sacramento County Dept of Transportation</v>
          </cell>
          <cell r="J443">
            <v>2035</v>
          </cell>
          <cell r="M443">
            <v>30650000</v>
          </cell>
          <cell r="Y443">
            <v>2028</v>
          </cell>
          <cell r="Z443">
            <v>4597500</v>
          </cell>
          <cell r="AB443">
            <v>2031</v>
          </cell>
          <cell r="AC443">
            <v>6130000</v>
          </cell>
          <cell r="AE443">
            <v>2033</v>
          </cell>
          <cell r="AF443">
            <v>19922500</v>
          </cell>
        </row>
        <row r="444">
          <cell r="E444" t="str">
            <v>City of Rancho Cordova</v>
          </cell>
          <cell r="J444">
            <v>2035</v>
          </cell>
          <cell r="M444">
            <v>33800000</v>
          </cell>
          <cell r="Y444">
            <v>2028</v>
          </cell>
          <cell r="Z444">
            <v>5070000</v>
          </cell>
          <cell r="AB444">
            <v>2031</v>
          </cell>
          <cell r="AC444">
            <v>6760000</v>
          </cell>
          <cell r="AE444">
            <v>2033</v>
          </cell>
          <cell r="AF444">
            <v>21970000</v>
          </cell>
        </row>
        <row r="445">
          <cell r="E445" t="str">
            <v>City of Sacramento Dept of Transportation</v>
          </cell>
          <cell r="J445">
            <v>2035</v>
          </cell>
          <cell r="M445">
            <v>36000000</v>
          </cell>
          <cell r="Y445">
            <v>2028</v>
          </cell>
          <cell r="Z445">
            <v>5400000</v>
          </cell>
          <cell r="AB445">
            <v>2031</v>
          </cell>
          <cell r="AC445">
            <v>7200000</v>
          </cell>
          <cell r="AE445">
            <v>2033</v>
          </cell>
          <cell r="AF445">
            <v>23400000</v>
          </cell>
        </row>
        <row r="446">
          <cell r="E446" t="str">
            <v>Sacramento County Dept of Transportation</v>
          </cell>
          <cell r="J446">
            <v>2035</v>
          </cell>
          <cell r="M446">
            <v>36000000</v>
          </cell>
          <cell r="Y446">
            <v>2028</v>
          </cell>
          <cell r="Z446">
            <v>5400000</v>
          </cell>
          <cell r="AB446">
            <v>2031</v>
          </cell>
          <cell r="AC446">
            <v>7200000</v>
          </cell>
          <cell r="AE446">
            <v>2033</v>
          </cell>
          <cell r="AF446">
            <v>23400000</v>
          </cell>
        </row>
        <row r="447">
          <cell r="E447" t="str">
            <v>City of Galt Dept of Public Works</v>
          </cell>
          <cell r="J447">
            <v>2035</v>
          </cell>
          <cell r="M447">
            <v>36490000</v>
          </cell>
          <cell r="Y447">
            <v>2028</v>
          </cell>
          <cell r="Z447">
            <v>5473500</v>
          </cell>
          <cell r="AB447">
            <v>2031</v>
          </cell>
          <cell r="AC447">
            <v>7298000</v>
          </cell>
          <cell r="AE447">
            <v>2033</v>
          </cell>
          <cell r="AF447">
            <v>23718500</v>
          </cell>
        </row>
        <row r="448">
          <cell r="E448" t="str">
            <v>City of Yuba City Dept of Public Works</v>
          </cell>
          <cell r="J448">
            <v>2035</v>
          </cell>
          <cell r="M448">
            <v>50000000</v>
          </cell>
          <cell r="Y448">
            <v>2028</v>
          </cell>
          <cell r="Z448">
            <v>7500000</v>
          </cell>
          <cell r="AB448">
            <v>2031</v>
          </cell>
          <cell r="AC448">
            <v>10000000</v>
          </cell>
          <cell r="AE448">
            <v>2033</v>
          </cell>
          <cell r="AF448">
            <v>32500000</v>
          </cell>
        </row>
        <row r="449">
          <cell r="E449" t="str">
            <v>City of Marysville Dept of Public Works</v>
          </cell>
          <cell r="J449">
            <v>2035</v>
          </cell>
          <cell r="M449">
            <v>50000000</v>
          </cell>
          <cell r="Y449">
            <v>2028</v>
          </cell>
          <cell r="Z449">
            <v>7500000</v>
          </cell>
          <cell r="AB449">
            <v>2031</v>
          </cell>
          <cell r="AC449">
            <v>10000000</v>
          </cell>
          <cell r="AE449">
            <v>2033</v>
          </cell>
          <cell r="AF449">
            <v>32500000</v>
          </cell>
        </row>
        <row r="450">
          <cell r="E450" t="str">
            <v>City of Rancho Cordova</v>
          </cell>
          <cell r="J450">
            <v>2035</v>
          </cell>
          <cell r="M450">
            <v>56800000</v>
          </cell>
          <cell r="Y450">
            <v>2028</v>
          </cell>
          <cell r="Z450">
            <v>8520000</v>
          </cell>
          <cell r="AB450">
            <v>2031</v>
          </cell>
          <cell r="AC450">
            <v>11360000</v>
          </cell>
          <cell r="AE450">
            <v>2033</v>
          </cell>
          <cell r="AF450">
            <v>36920000</v>
          </cell>
        </row>
        <row r="451">
          <cell r="E451" t="str">
            <v>City of Marysville Dept of Public Works</v>
          </cell>
          <cell r="J451">
            <v>2035</v>
          </cell>
          <cell r="M451">
            <v>60000000</v>
          </cell>
          <cell r="Y451">
            <v>2028</v>
          </cell>
          <cell r="Z451">
            <v>9000000</v>
          </cell>
          <cell r="AB451">
            <v>2031</v>
          </cell>
          <cell r="AC451">
            <v>12000000</v>
          </cell>
          <cell r="AE451">
            <v>2033</v>
          </cell>
          <cell r="AF451">
            <v>39000000</v>
          </cell>
        </row>
        <row r="452">
          <cell r="E452" t="str">
            <v>Sacramento County Dept of Transportation</v>
          </cell>
          <cell r="J452">
            <v>2035</v>
          </cell>
          <cell r="M452">
            <v>61000000</v>
          </cell>
          <cell r="Y452">
            <v>2028</v>
          </cell>
          <cell r="Z452">
            <v>9150000</v>
          </cell>
          <cell r="AB452">
            <v>2031</v>
          </cell>
          <cell r="AC452">
            <v>12200000</v>
          </cell>
          <cell r="AE452">
            <v>2033</v>
          </cell>
          <cell r="AF452">
            <v>39650000</v>
          </cell>
        </row>
        <row r="453">
          <cell r="E453" t="str">
            <v>Sacramento County Dept of Transportation</v>
          </cell>
          <cell r="J453">
            <v>2035</v>
          </cell>
          <cell r="M453">
            <v>73103800</v>
          </cell>
          <cell r="Y453">
            <v>2028</v>
          </cell>
          <cell r="Z453">
            <v>10965570</v>
          </cell>
          <cell r="AB453">
            <v>2031</v>
          </cell>
          <cell r="AC453">
            <v>14620760</v>
          </cell>
          <cell r="AE453">
            <v>2033</v>
          </cell>
          <cell r="AF453">
            <v>47517470</v>
          </cell>
        </row>
        <row r="454">
          <cell r="E454" t="str">
            <v>City of Live Oak</v>
          </cell>
          <cell r="J454">
            <v>2031</v>
          </cell>
          <cell r="M454">
            <v>480000</v>
          </cell>
          <cell r="Z454">
            <v>72000</v>
          </cell>
          <cell r="AC454">
            <v>96000</v>
          </cell>
          <cell r="AF454">
            <v>312000</v>
          </cell>
        </row>
        <row r="455">
          <cell r="E455" t="str">
            <v>City of Live Oak</v>
          </cell>
          <cell r="J455">
            <v>2031</v>
          </cell>
          <cell r="M455">
            <v>600000</v>
          </cell>
          <cell r="Z455">
            <v>90000</v>
          </cell>
          <cell r="AC455">
            <v>120000</v>
          </cell>
          <cell r="AF455">
            <v>390000</v>
          </cell>
        </row>
        <row r="456">
          <cell r="E456" t="str">
            <v>City of Live Oak</v>
          </cell>
          <cell r="J456">
            <v>2031</v>
          </cell>
          <cell r="M456">
            <v>2000000</v>
          </cell>
          <cell r="Z456">
            <v>300000</v>
          </cell>
          <cell r="AC456">
            <v>400000</v>
          </cell>
          <cell r="AF456">
            <v>1300000</v>
          </cell>
        </row>
        <row r="457">
          <cell r="E457" t="str">
            <v>City of Elk Grove</v>
          </cell>
          <cell r="J457">
            <v>2035</v>
          </cell>
          <cell r="M457">
            <v>10050000</v>
          </cell>
          <cell r="Y457">
            <v>2029</v>
          </cell>
          <cell r="Z457">
            <v>1507500</v>
          </cell>
          <cell r="AB457">
            <v>2032</v>
          </cell>
          <cell r="AC457">
            <v>2010000</v>
          </cell>
          <cell r="AE457">
            <v>2033</v>
          </cell>
          <cell r="AF457">
            <v>6532500</v>
          </cell>
        </row>
        <row r="458">
          <cell r="E458" t="str">
            <v>City of Roseville Dept of Public Works</v>
          </cell>
          <cell r="J458">
            <v>2035</v>
          </cell>
          <cell r="M458">
            <v>10450000</v>
          </cell>
          <cell r="Y458">
            <v>2029</v>
          </cell>
          <cell r="Z458">
            <v>1567500</v>
          </cell>
          <cell r="AB458">
            <v>2032</v>
          </cell>
          <cell r="AC458">
            <v>2090000</v>
          </cell>
          <cell r="AE458">
            <v>2033</v>
          </cell>
          <cell r="AF458">
            <v>6792500</v>
          </cell>
        </row>
        <row r="459">
          <cell r="E459" t="str">
            <v>Sacramento County Dept of Transportation</v>
          </cell>
          <cell r="J459">
            <v>2035</v>
          </cell>
          <cell r="M459">
            <v>10450000</v>
          </cell>
          <cell r="Y459">
            <v>2029</v>
          </cell>
          <cell r="Z459">
            <v>1567500</v>
          </cell>
          <cell r="AB459">
            <v>2032</v>
          </cell>
          <cell r="AC459">
            <v>2090000</v>
          </cell>
          <cell r="AE459">
            <v>2033</v>
          </cell>
          <cell r="AF459">
            <v>6792500</v>
          </cell>
        </row>
        <row r="460">
          <cell r="E460" t="str">
            <v>Sacramento County Dept of Transportation</v>
          </cell>
          <cell r="J460">
            <v>2035</v>
          </cell>
          <cell r="M460">
            <v>11700000</v>
          </cell>
          <cell r="Y460">
            <v>2029</v>
          </cell>
          <cell r="Z460">
            <v>1755000</v>
          </cell>
          <cell r="AB460">
            <v>2032</v>
          </cell>
          <cell r="AC460">
            <v>2340000</v>
          </cell>
          <cell r="AE460">
            <v>2033</v>
          </cell>
          <cell r="AF460">
            <v>7605000</v>
          </cell>
        </row>
        <row r="461">
          <cell r="E461" t="str">
            <v>Sacramento County Dept of Transportation</v>
          </cell>
          <cell r="J461">
            <v>2035</v>
          </cell>
          <cell r="M461">
            <v>13000000</v>
          </cell>
          <cell r="Y461">
            <v>2029</v>
          </cell>
          <cell r="Z461">
            <v>1950000</v>
          </cell>
          <cell r="AB461">
            <v>2032</v>
          </cell>
          <cell r="AC461">
            <v>2600000</v>
          </cell>
          <cell r="AE461">
            <v>2033</v>
          </cell>
          <cell r="AF461">
            <v>8450000</v>
          </cell>
        </row>
        <row r="462">
          <cell r="E462" t="str">
            <v>City of Roseville Dept of Public Works</v>
          </cell>
          <cell r="J462">
            <v>2035</v>
          </cell>
          <cell r="M462">
            <v>13750000</v>
          </cell>
          <cell r="Y462">
            <v>2029</v>
          </cell>
          <cell r="Z462">
            <v>2062500</v>
          </cell>
          <cell r="AB462">
            <v>2032</v>
          </cell>
          <cell r="AC462">
            <v>2750000</v>
          </cell>
          <cell r="AE462">
            <v>2033</v>
          </cell>
          <cell r="AF462">
            <v>8937500</v>
          </cell>
        </row>
        <row r="463">
          <cell r="E463" t="str">
            <v>Sacramento County Dept of Transportation</v>
          </cell>
          <cell r="J463">
            <v>2035</v>
          </cell>
          <cell r="M463">
            <v>15200000</v>
          </cell>
          <cell r="Y463">
            <v>2029</v>
          </cell>
          <cell r="Z463">
            <v>2280000</v>
          </cell>
          <cell r="AB463">
            <v>2032</v>
          </cell>
          <cell r="AC463">
            <v>3040000</v>
          </cell>
          <cell r="AE463">
            <v>2033</v>
          </cell>
          <cell r="AF463">
            <v>9880000</v>
          </cell>
        </row>
        <row r="464">
          <cell r="E464" t="str">
            <v>Sacramento County Dept of Transportation</v>
          </cell>
          <cell r="J464">
            <v>2035</v>
          </cell>
          <cell r="M464">
            <v>16000000</v>
          </cell>
          <cell r="Y464">
            <v>2029</v>
          </cell>
          <cell r="Z464">
            <v>2400000</v>
          </cell>
          <cell r="AB464">
            <v>2032</v>
          </cell>
          <cell r="AC464">
            <v>3200000</v>
          </cell>
          <cell r="AE464">
            <v>2033</v>
          </cell>
          <cell r="AF464">
            <v>10400000</v>
          </cell>
        </row>
        <row r="465">
          <cell r="E465" t="str">
            <v>City of Sacramento Dept of Transportation</v>
          </cell>
          <cell r="J465">
            <v>2035</v>
          </cell>
          <cell r="M465">
            <v>20000000</v>
          </cell>
          <cell r="Y465">
            <v>2029</v>
          </cell>
          <cell r="Z465">
            <v>3000000</v>
          </cell>
          <cell r="AB465">
            <v>2032</v>
          </cell>
          <cell r="AC465">
            <v>4000000</v>
          </cell>
          <cell r="AE465">
            <v>2033</v>
          </cell>
          <cell r="AF465">
            <v>13000000</v>
          </cell>
        </row>
        <row r="466">
          <cell r="E466" t="str">
            <v>Sacramento County Dept of Transportation</v>
          </cell>
          <cell r="J466">
            <v>2035</v>
          </cell>
          <cell r="M466">
            <v>20000000</v>
          </cell>
          <cell r="Y466">
            <v>2029</v>
          </cell>
          <cell r="Z466">
            <v>3000000</v>
          </cell>
          <cell r="AB466">
            <v>2032</v>
          </cell>
          <cell r="AC466">
            <v>4000000</v>
          </cell>
          <cell r="AE466">
            <v>2033</v>
          </cell>
          <cell r="AF466">
            <v>13000000</v>
          </cell>
        </row>
        <row r="467">
          <cell r="E467" t="str">
            <v>Sacramento County Dept of Transportation</v>
          </cell>
          <cell r="J467">
            <v>2035</v>
          </cell>
          <cell r="M467">
            <v>20000000</v>
          </cell>
          <cell r="Y467">
            <v>2029</v>
          </cell>
          <cell r="Z467">
            <v>3000000</v>
          </cell>
          <cell r="AB467">
            <v>2032</v>
          </cell>
          <cell r="AC467">
            <v>4000000</v>
          </cell>
          <cell r="AE467">
            <v>2033</v>
          </cell>
          <cell r="AF467">
            <v>13000000</v>
          </cell>
        </row>
        <row r="468">
          <cell r="E468" t="str">
            <v>Sacramento County Dept of Transportation</v>
          </cell>
          <cell r="J468">
            <v>2035</v>
          </cell>
          <cell r="M468">
            <v>20700000</v>
          </cell>
          <cell r="Y468">
            <v>2029</v>
          </cell>
          <cell r="Z468">
            <v>3105000</v>
          </cell>
          <cell r="AB468">
            <v>2032</v>
          </cell>
          <cell r="AC468">
            <v>4140000</v>
          </cell>
          <cell r="AE468">
            <v>2033</v>
          </cell>
          <cell r="AF468">
            <v>13455000</v>
          </cell>
        </row>
        <row r="469">
          <cell r="E469" t="str">
            <v>Sacramento County Dept of Transportation</v>
          </cell>
          <cell r="J469">
            <v>2035</v>
          </cell>
          <cell r="M469">
            <v>22500000</v>
          </cell>
          <cell r="Y469">
            <v>2029</v>
          </cell>
          <cell r="Z469">
            <v>3375000</v>
          </cell>
          <cell r="AB469">
            <v>2032</v>
          </cell>
          <cell r="AC469">
            <v>4500000</v>
          </cell>
          <cell r="AE469">
            <v>2033</v>
          </cell>
          <cell r="AF469">
            <v>14625000</v>
          </cell>
        </row>
        <row r="470">
          <cell r="E470" t="str">
            <v>City of Roseville Dept of Public Works</v>
          </cell>
          <cell r="J470">
            <v>2035</v>
          </cell>
          <cell r="M470">
            <v>23900000</v>
          </cell>
          <cell r="Y470">
            <v>2029</v>
          </cell>
          <cell r="Z470">
            <v>3585000</v>
          </cell>
          <cell r="AB470">
            <v>2032</v>
          </cell>
          <cell r="AC470">
            <v>4780000</v>
          </cell>
          <cell r="AE470">
            <v>2033</v>
          </cell>
          <cell r="AF470">
            <v>15535000</v>
          </cell>
        </row>
        <row r="471">
          <cell r="E471" t="str">
            <v>Sacramento County Dept of Transportation</v>
          </cell>
          <cell r="J471">
            <v>2035</v>
          </cell>
          <cell r="M471">
            <v>24000000</v>
          </cell>
          <cell r="Y471">
            <v>2029</v>
          </cell>
          <cell r="Z471">
            <v>3600000</v>
          </cell>
          <cell r="AB471">
            <v>2032</v>
          </cell>
          <cell r="AC471">
            <v>4800000</v>
          </cell>
          <cell r="AE471">
            <v>2033</v>
          </cell>
          <cell r="AF471">
            <v>15600000</v>
          </cell>
        </row>
        <row r="472">
          <cell r="E472" t="str">
            <v>City of Rancho Cordova</v>
          </cell>
          <cell r="J472">
            <v>2035</v>
          </cell>
          <cell r="M472">
            <v>29200000</v>
          </cell>
          <cell r="Y472">
            <v>2029</v>
          </cell>
          <cell r="Z472">
            <v>4380000</v>
          </cell>
          <cell r="AB472">
            <v>2032</v>
          </cell>
          <cell r="AC472">
            <v>5840000</v>
          </cell>
          <cell r="AE472">
            <v>2033</v>
          </cell>
          <cell r="AF472">
            <v>18980000</v>
          </cell>
        </row>
        <row r="473">
          <cell r="E473" t="str">
            <v>City of Live Oak</v>
          </cell>
          <cell r="J473">
            <v>2032</v>
          </cell>
          <cell r="M473">
            <v>1500000</v>
          </cell>
          <cell r="Z473">
            <v>225000</v>
          </cell>
          <cell r="AC473">
            <v>300000</v>
          </cell>
          <cell r="AF473">
            <v>975000</v>
          </cell>
        </row>
        <row r="474">
          <cell r="E474" t="str">
            <v>City of Sacramento Dept of Transportation</v>
          </cell>
          <cell r="J474">
            <v>2035</v>
          </cell>
          <cell r="M474">
            <v>10000000</v>
          </cell>
          <cell r="Z474">
            <v>1500000</v>
          </cell>
          <cell r="AC474">
            <v>2000000</v>
          </cell>
          <cell r="AF474">
            <v>6500000</v>
          </cell>
        </row>
        <row r="475">
          <cell r="E475" t="str">
            <v>Sac. Metro Air Quality Management District</v>
          </cell>
          <cell r="J475">
            <v>2035</v>
          </cell>
          <cell r="M475">
            <v>26000000</v>
          </cell>
          <cell r="Z475">
            <v>3900000</v>
          </cell>
          <cell r="AC475">
            <v>5200000</v>
          </cell>
          <cell r="AF475">
            <v>16900000</v>
          </cell>
        </row>
        <row r="476">
          <cell r="E476" t="str">
            <v>Sac. Metro Air Quality Management District</v>
          </cell>
          <cell r="J476">
            <v>2035</v>
          </cell>
          <cell r="M476">
            <v>27000000</v>
          </cell>
          <cell r="Z476">
            <v>4050000</v>
          </cell>
          <cell r="AC476">
            <v>5400000</v>
          </cell>
          <cell r="AF476">
            <v>17550000</v>
          </cell>
        </row>
        <row r="477">
          <cell r="E477" t="str">
            <v>City of Live Oak</v>
          </cell>
          <cell r="J477">
            <v>2033</v>
          </cell>
          <cell r="M477">
            <v>700000</v>
          </cell>
          <cell r="Z477">
            <v>105000</v>
          </cell>
          <cell r="AC477">
            <v>140000</v>
          </cell>
          <cell r="AF477">
            <v>455000</v>
          </cell>
        </row>
        <row r="478">
          <cell r="E478" t="str">
            <v>City of Live Oak</v>
          </cell>
          <cell r="J478">
            <v>2033</v>
          </cell>
          <cell r="M478">
            <v>700000</v>
          </cell>
          <cell r="Z478">
            <v>105000</v>
          </cell>
          <cell r="AC478">
            <v>140000</v>
          </cell>
          <cell r="AF478">
            <v>455000</v>
          </cell>
        </row>
        <row r="479">
          <cell r="E479" t="str">
            <v>City of Roseville Dept of Public Works</v>
          </cell>
          <cell r="J479">
            <v>2035</v>
          </cell>
          <cell r="M479">
            <v>4000000</v>
          </cell>
          <cell r="Y479">
            <v>2031</v>
          </cell>
          <cell r="Z479">
            <v>600000</v>
          </cell>
          <cell r="AB479">
            <v>2033</v>
          </cell>
          <cell r="AC479">
            <v>800000</v>
          </cell>
          <cell r="AE479">
            <v>2034</v>
          </cell>
          <cell r="AF479">
            <v>2600000</v>
          </cell>
        </row>
        <row r="480">
          <cell r="E480" t="str">
            <v>City of Rancho Cordova</v>
          </cell>
          <cell r="J480">
            <v>2035</v>
          </cell>
          <cell r="M480">
            <v>4150650</v>
          </cell>
          <cell r="Y480">
            <v>2031</v>
          </cell>
          <cell r="Z480">
            <v>622597.5</v>
          </cell>
          <cell r="AB480">
            <v>2033</v>
          </cell>
          <cell r="AC480">
            <v>830130</v>
          </cell>
          <cell r="AE480">
            <v>2034</v>
          </cell>
          <cell r="AF480">
            <v>2697922.5</v>
          </cell>
        </row>
        <row r="481">
          <cell r="E481" t="str">
            <v>Sacramento County Dept of Transportation</v>
          </cell>
          <cell r="J481">
            <v>2035</v>
          </cell>
          <cell r="M481">
            <v>5000000</v>
          </cell>
          <cell r="Y481">
            <v>2031</v>
          </cell>
          <cell r="Z481">
            <v>750000</v>
          </cell>
          <cell r="AB481">
            <v>2033</v>
          </cell>
          <cell r="AC481">
            <v>1000000</v>
          </cell>
          <cell r="AE481">
            <v>2034</v>
          </cell>
          <cell r="AF481">
            <v>3250000</v>
          </cell>
        </row>
        <row r="482">
          <cell r="E482" t="str">
            <v>Sacramento County Dept of Transportation</v>
          </cell>
          <cell r="J482">
            <v>2035</v>
          </cell>
          <cell r="M482">
            <v>5000000</v>
          </cell>
          <cell r="Y482">
            <v>2031</v>
          </cell>
          <cell r="Z482">
            <v>750000</v>
          </cell>
          <cell r="AB482">
            <v>2033</v>
          </cell>
          <cell r="AC482">
            <v>1000000</v>
          </cell>
          <cell r="AE482">
            <v>2034</v>
          </cell>
          <cell r="AF482">
            <v>3250000</v>
          </cell>
        </row>
        <row r="483">
          <cell r="E483" t="str">
            <v>Sacramento County Dept of Transportation</v>
          </cell>
          <cell r="J483">
            <v>2035</v>
          </cell>
          <cell r="M483">
            <v>5400000</v>
          </cell>
          <cell r="Y483">
            <v>2031</v>
          </cell>
          <cell r="Z483">
            <v>810000</v>
          </cell>
          <cell r="AB483">
            <v>2033</v>
          </cell>
          <cell r="AC483">
            <v>1080000</v>
          </cell>
          <cell r="AE483">
            <v>2034</v>
          </cell>
          <cell r="AF483">
            <v>3510000</v>
          </cell>
        </row>
        <row r="484">
          <cell r="E484" t="str">
            <v>City of Roseville Dept of Public Works</v>
          </cell>
          <cell r="J484">
            <v>2035</v>
          </cell>
          <cell r="M484">
            <v>6000000</v>
          </cell>
          <cell r="Y484">
            <v>2031</v>
          </cell>
          <cell r="Z484">
            <v>900000</v>
          </cell>
          <cell r="AB484">
            <v>2033</v>
          </cell>
          <cell r="AC484">
            <v>1200000</v>
          </cell>
          <cell r="AE484">
            <v>2034</v>
          </cell>
          <cell r="AF484">
            <v>3900000</v>
          </cell>
        </row>
        <row r="485">
          <cell r="E485" t="str">
            <v>City of Elk Grove</v>
          </cell>
          <cell r="J485">
            <v>2035</v>
          </cell>
          <cell r="M485">
            <v>6100000</v>
          </cell>
          <cell r="Y485">
            <v>2031</v>
          </cell>
          <cell r="Z485">
            <v>915000</v>
          </cell>
          <cell r="AB485">
            <v>2033</v>
          </cell>
          <cell r="AC485">
            <v>1220000</v>
          </cell>
          <cell r="AE485">
            <v>2034</v>
          </cell>
          <cell r="AF485">
            <v>3965000</v>
          </cell>
        </row>
        <row r="486">
          <cell r="E486" t="str">
            <v>Sacramento County Dept of Transportation</v>
          </cell>
          <cell r="J486">
            <v>2035</v>
          </cell>
          <cell r="M486">
            <v>6750000</v>
          </cell>
          <cell r="Y486">
            <v>2031</v>
          </cell>
          <cell r="Z486">
            <v>1012500</v>
          </cell>
          <cell r="AB486">
            <v>2033</v>
          </cell>
          <cell r="AC486">
            <v>1350000</v>
          </cell>
          <cell r="AE486">
            <v>2034</v>
          </cell>
          <cell r="AF486">
            <v>4387500</v>
          </cell>
        </row>
        <row r="487">
          <cell r="E487" t="str">
            <v>Placer County Dept of Public Works</v>
          </cell>
          <cell r="J487">
            <v>2035</v>
          </cell>
          <cell r="M487">
            <v>7500000</v>
          </cell>
          <cell r="Y487">
            <v>2031</v>
          </cell>
          <cell r="Z487">
            <v>1125000</v>
          </cell>
          <cell r="AB487">
            <v>2033</v>
          </cell>
          <cell r="AC487">
            <v>1500000</v>
          </cell>
          <cell r="AE487">
            <v>2034</v>
          </cell>
          <cell r="AF487">
            <v>4875000</v>
          </cell>
        </row>
        <row r="488">
          <cell r="E488" t="str">
            <v>Sacramento County Dept of Transportation</v>
          </cell>
          <cell r="J488">
            <v>2035</v>
          </cell>
          <cell r="M488">
            <v>7500000</v>
          </cell>
          <cell r="Y488">
            <v>2031</v>
          </cell>
          <cell r="Z488">
            <v>1125000</v>
          </cell>
          <cell r="AB488">
            <v>2033</v>
          </cell>
          <cell r="AC488">
            <v>1500000</v>
          </cell>
          <cell r="AE488">
            <v>2034</v>
          </cell>
          <cell r="AF488">
            <v>4875000</v>
          </cell>
        </row>
        <row r="489">
          <cell r="E489" t="str">
            <v>Sacramento County Dept of Transportation</v>
          </cell>
          <cell r="J489">
            <v>2035</v>
          </cell>
          <cell r="M489">
            <v>7750000</v>
          </cell>
          <cell r="Y489">
            <v>2031</v>
          </cell>
          <cell r="Z489">
            <v>1162500</v>
          </cell>
          <cell r="AB489">
            <v>2033</v>
          </cell>
          <cell r="AC489">
            <v>1550000</v>
          </cell>
          <cell r="AE489">
            <v>2034</v>
          </cell>
          <cell r="AF489">
            <v>5037500</v>
          </cell>
        </row>
        <row r="490">
          <cell r="E490" t="str">
            <v>City of Roseville Dept of Public Works</v>
          </cell>
          <cell r="J490">
            <v>2035</v>
          </cell>
          <cell r="M490">
            <v>7850000</v>
          </cell>
          <cell r="Y490">
            <v>2031</v>
          </cell>
          <cell r="Z490">
            <v>1177500</v>
          </cell>
          <cell r="AB490">
            <v>2033</v>
          </cell>
          <cell r="AC490">
            <v>1570000</v>
          </cell>
          <cell r="AE490">
            <v>2034</v>
          </cell>
          <cell r="AF490">
            <v>5102500</v>
          </cell>
        </row>
        <row r="491">
          <cell r="E491" t="str">
            <v>City of Rancho Cordova</v>
          </cell>
          <cell r="J491">
            <v>2035</v>
          </cell>
          <cell r="M491">
            <v>8000000</v>
          </cell>
          <cell r="Y491">
            <v>2031</v>
          </cell>
          <cell r="Z491">
            <v>1200000</v>
          </cell>
          <cell r="AB491">
            <v>2033</v>
          </cell>
          <cell r="AC491">
            <v>1600000</v>
          </cell>
          <cell r="AE491">
            <v>2034</v>
          </cell>
          <cell r="AF491">
            <v>5200000</v>
          </cell>
        </row>
        <row r="492">
          <cell r="E492" t="str">
            <v>City of Rancho Cordova</v>
          </cell>
          <cell r="J492">
            <v>2035</v>
          </cell>
          <cell r="M492">
            <v>8000000</v>
          </cell>
          <cell r="Y492">
            <v>2031</v>
          </cell>
          <cell r="Z492">
            <v>1200000</v>
          </cell>
          <cell r="AB492">
            <v>2033</v>
          </cell>
          <cell r="AC492">
            <v>1600000</v>
          </cell>
          <cell r="AE492">
            <v>2034</v>
          </cell>
          <cell r="AF492">
            <v>5200000</v>
          </cell>
        </row>
        <row r="493">
          <cell r="E493" t="str">
            <v>City of Roseville Dept of Public Works</v>
          </cell>
          <cell r="J493">
            <v>2035</v>
          </cell>
          <cell r="M493">
            <v>8500000</v>
          </cell>
          <cell r="Y493">
            <v>2031</v>
          </cell>
          <cell r="Z493">
            <v>1275000</v>
          </cell>
          <cell r="AB493">
            <v>2033</v>
          </cell>
          <cell r="AC493">
            <v>1700000</v>
          </cell>
          <cell r="AE493">
            <v>2034</v>
          </cell>
          <cell r="AF493">
            <v>5525000</v>
          </cell>
        </row>
        <row r="494">
          <cell r="E494" t="str">
            <v>Sacramento County Dept of Transportation</v>
          </cell>
          <cell r="J494">
            <v>2035</v>
          </cell>
          <cell r="M494">
            <v>8650000</v>
          </cell>
          <cell r="Y494">
            <v>2031</v>
          </cell>
          <cell r="Z494">
            <v>1297500</v>
          </cell>
          <cell r="AB494">
            <v>2033</v>
          </cell>
          <cell r="AC494">
            <v>1730000</v>
          </cell>
          <cell r="AE494">
            <v>2034</v>
          </cell>
          <cell r="AF494">
            <v>5622500</v>
          </cell>
        </row>
        <row r="495">
          <cell r="E495" t="str">
            <v>City of Elk Grove</v>
          </cell>
          <cell r="J495">
            <v>2035</v>
          </cell>
          <cell r="M495">
            <v>9600000</v>
          </cell>
          <cell r="Y495">
            <v>2031</v>
          </cell>
          <cell r="Z495">
            <v>1440000</v>
          </cell>
          <cell r="AB495">
            <v>2033</v>
          </cell>
          <cell r="AC495">
            <v>1920000</v>
          </cell>
          <cell r="AE495">
            <v>2034</v>
          </cell>
          <cell r="AF495">
            <v>6240000</v>
          </cell>
        </row>
        <row r="496">
          <cell r="E496" t="str">
            <v>City of Roseville Dept of Public Works</v>
          </cell>
          <cell r="J496">
            <v>2035</v>
          </cell>
          <cell r="M496">
            <v>9700000</v>
          </cell>
          <cell r="Y496">
            <v>2031</v>
          </cell>
          <cell r="Z496">
            <v>1455000</v>
          </cell>
          <cell r="AB496">
            <v>2033</v>
          </cell>
          <cell r="AC496">
            <v>1940000</v>
          </cell>
          <cell r="AE496">
            <v>2034</v>
          </cell>
          <cell r="AF496">
            <v>6305000</v>
          </cell>
        </row>
        <row r="497">
          <cell r="E497" t="str">
            <v>City of Yuba City Dept of Public Works</v>
          </cell>
          <cell r="J497">
            <v>2035</v>
          </cell>
          <cell r="M497">
            <v>6016405</v>
          </cell>
          <cell r="Z497">
            <v>902460.75</v>
          </cell>
          <cell r="AC497">
            <v>1203281</v>
          </cell>
          <cell r="AF497">
            <v>3910663.25</v>
          </cell>
        </row>
        <row r="498">
          <cell r="E498" t="str">
            <v>City of Sacramento Dept of Transportation</v>
          </cell>
          <cell r="J498">
            <v>2035</v>
          </cell>
          <cell r="M498">
            <v>990000</v>
          </cell>
          <cell r="Y498">
            <v>2032</v>
          </cell>
          <cell r="Z498">
            <v>148500</v>
          </cell>
          <cell r="AB498">
            <v>2033</v>
          </cell>
          <cell r="AC498">
            <v>198000</v>
          </cell>
          <cell r="AE498">
            <v>2034</v>
          </cell>
          <cell r="AF498">
            <v>643500</v>
          </cell>
        </row>
        <row r="499">
          <cell r="E499" t="str">
            <v>City of Rancho Cordova</v>
          </cell>
          <cell r="J499">
            <v>2035</v>
          </cell>
          <cell r="M499">
            <v>1400000</v>
          </cell>
          <cell r="Y499">
            <v>2032</v>
          </cell>
          <cell r="Z499">
            <v>210000</v>
          </cell>
          <cell r="AB499">
            <v>2033</v>
          </cell>
          <cell r="AC499">
            <v>280000</v>
          </cell>
          <cell r="AE499">
            <v>2034</v>
          </cell>
          <cell r="AF499">
            <v>910000</v>
          </cell>
        </row>
        <row r="500">
          <cell r="E500" t="str">
            <v>City of Sacramento Dept of Transportation</v>
          </cell>
          <cell r="J500">
            <v>2035</v>
          </cell>
          <cell r="M500">
            <v>2500000</v>
          </cell>
          <cell r="Y500">
            <v>2032</v>
          </cell>
          <cell r="Z500">
            <v>375000</v>
          </cell>
          <cell r="AB500">
            <v>2033</v>
          </cell>
          <cell r="AC500">
            <v>500000</v>
          </cell>
          <cell r="AE500">
            <v>2034</v>
          </cell>
          <cell r="AF500">
            <v>1625000</v>
          </cell>
        </row>
        <row r="501">
          <cell r="E501" t="str">
            <v>City of Rocklin Division of Engineering</v>
          </cell>
          <cell r="J501">
            <v>2035</v>
          </cell>
          <cell r="M501">
            <v>2650000</v>
          </cell>
          <cell r="Y501">
            <v>2032</v>
          </cell>
          <cell r="Z501">
            <v>397500</v>
          </cell>
          <cell r="AB501">
            <v>2033</v>
          </cell>
          <cell r="AC501">
            <v>530000</v>
          </cell>
          <cell r="AE501">
            <v>2034</v>
          </cell>
          <cell r="AF501">
            <v>1722500</v>
          </cell>
        </row>
        <row r="502">
          <cell r="E502" t="str">
            <v>Sacramento County Dept of Transportation</v>
          </cell>
          <cell r="J502">
            <v>2035</v>
          </cell>
          <cell r="M502">
            <v>3150000</v>
          </cell>
          <cell r="Y502">
            <v>2032</v>
          </cell>
          <cell r="Z502">
            <v>472500</v>
          </cell>
          <cell r="AB502">
            <v>2033</v>
          </cell>
          <cell r="AC502">
            <v>630000</v>
          </cell>
          <cell r="AE502">
            <v>2034</v>
          </cell>
          <cell r="AF502">
            <v>2047500</v>
          </cell>
        </row>
        <row r="503">
          <cell r="E503" t="str">
            <v>City of Roseville Dept of Public Works</v>
          </cell>
          <cell r="J503">
            <v>2035</v>
          </cell>
          <cell r="M503">
            <v>3500000</v>
          </cell>
          <cell r="Y503">
            <v>2032</v>
          </cell>
          <cell r="Z503">
            <v>525000</v>
          </cell>
          <cell r="AB503">
            <v>2033</v>
          </cell>
          <cell r="AC503">
            <v>700000</v>
          </cell>
          <cell r="AE503">
            <v>2034</v>
          </cell>
          <cell r="AF503">
            <v>2275000</v>
          </cell>
        </row>
        <row r="504">
          <cell r="E504" t="str">
            <v>City of Wheatland</v>
          </cell>
          <cell r="J504">
            <v>2035</v>
          </cell>
          <cell r="M504">
            <v>260000</v>
          </cell>
          <cell r="Z504">
            <v>39000</v>
          </cell>
          <cell r="AC504">
            <v>52000</v>
          </cell>
          <cell r="AF504">
            <v>169000</v>
          </cell>
        </row>
        <row r="505">
          <cell r="E505" t="str">
            <v>City of Wheatland</v>
          </cell>
          <cell r="J505">
            <v>2035</v>
          </cell>
          <cell r="M505">
            <v>510000</v>
          </cell>
          <cell r="Z505">
            <v>76500</v>
          </cell>
          <cell r="AC505">
            <v>102000</v>
          </cell>
          <cell r="AF505">
            <v>331500</v>
          </cell>
        </row>
        <row r="506">
          <cell r="E506" t="str">
            <v>City of Live Oak</v>
          </cell>
          <cell r="J506">
            <v>2035</v>
          </cell>
          <cell r="M506">
            <v>800000</v>
          </cell>
          <cell r="Z506">
            <v>120000</v>
          </cell>
          <cell r="AC506">
            <v>160000</v>
          </cell>
          <cell r="AF506">
            <v>520000</v>
          </cell>
        </row>
        <row r="507">
          <cell r="E507" t="str">
            <v>City of Placerville Dept of Public Works</v>
          </cell>
          <cell r="J507">
            <v>2035</v>
          </cell>
          <cell r="M507">
            <v>2450000</v>
          </cell>
          <cell r="Z507">
            <v>367500</v>
          </cell>
          <cell r="AC507">
            <v>490000</v>
          </cell>
          <cell r="AF507">
            <v>1592500</v>
          </cell>
        </row>
        <row r="508">
          <cell r="E508" t="str">
            <v>Caltrans District 3</v>
          </cell>
          <cell r="J508">
            <v>2035</v>
          </cell>
          <cell r="M508">
            <v>2689965</v>
          </cell>
          <cell r="Z508">
            <v>403494.75</v>
          </cell>
          <cell r="AC508">
            <v>537993</v>
          </cell>
          <cell r="AF508">
            <v>1748477.25</v>
          </cell>
        </row>
        <row r="509">
          <cell r="E509" t="str">
            <v>City of Colfax Dept of Public Works</v>
          </cell>
          <cell r="J509">
            <v>2035</v>
          </cell>
          <cell r="M509">
            <v>3000000</v>
          </cell>
          <cell r="Z509">
            <v>450000</v>
          </cell>
          <cell r="AC509">
            <v>600000</v>
          </cell>
          <cell r="AF509">
            <v>1950000</v>
          </cell>
        </row>
        <row r="510">
          <cell r="E510" t="str">
            <v>City of Folsom Dept of Public Works</v>
          </cell>
          <cell r="J510">
            <v>2009</v>
          </cell>
          <cell r="M510">
            <v>121400000</v>
          </cell>
          <cell r="Y510">
            <v>1999</v>
          </cell>
          <cell r="Z510">
            <v>18210000</v>
          </cell>
          <cell r="AB510">
            <v>2004</v>
          </cell>
          <cell r="AC510">
            <v>24280000</v>
          </cell>
          <cell r="AE510">
            <v>2007</v>
          </cell>
          <cell r="AF510">
            <v>78910000</v>
          </cell>
        </row>
        <row r="511">
          <cell r="E511" t="str">
            <v>Placer County Dept of Public Works</v>
          </cell>
          <cell r="J511">
            <v>2003</v>
          </cell>
          <cell r="M511">
            <v>325000</v>
          </cell>
          <cell r="Z511">
            <v>48750</v>
          </cell>
          <cell r="AC511">
            <v>65000</v>
          </cell>
          <cell r="AF511">
            <v>211250</v>
          </cell>
        </row>
        <row r="512">
          <cell r="E512" t="str">
            <v>City of Sacramento Dept of Transportation</v>
          </cell>
          <cell r="J512">
            <v>2006</v>
          </cell>
          <cell r="M512">
            <v>21010000</v>
          </cell>
          <cell r="Z512">
            <v>3151500</v>
          </cell>
          <cell r="AC512">
            <v>4202000</v>
          </cell>
          <cell r="AF512">
            <v>13656500</v>
          </cell>
        </row>
        <row r="513">
          <cell r="E513" t="str">
            <v>Caltrans District 3</v>
          </cell>
          <cell r="J513">
            <v>2011</v>
          </cell>
          <cell r="M513">
            <v>80232000</v>
          </cell>
          <cell r="Y513">
            <v>2001</v>
          </cell>
          <cell r="Z513">
            <v>12034800</v>
          </cell>
          <cell r="AB513">
            <v>2006</v>
          </cell>
          <cell r="AC513">
            <v>16046400</v>
          </cell>
          <cell r="AE513">
            <v>2009</v>
          </cell>
          <cell r="AF513">
            <v>52150800</v>
          </cell>
        </row>
        <row r="514">
          <cell r="E514" t="str">
            <v>Caltrans District 3</v>
          </cell>
          <cell r="J514">
            <v>2011</v>
          </cell>
          <cell r="M514">
            <v>240000000</v>
          </cell>
          <cell r="Y514">
            <v>2001</v>
          </cell>
          <cell r="Z514">
            <v>36000000</v>
          </cell>
          <cell r="AB514">
            <v>2006</v>
          </cell>
          <cell r="AC514">
            <v>48000000</v>
          </cell>
          <cell r="AE514">
            <v>2009</v>
          </cell>
          <cell r="AF514">
            <v>156000000</v>
          </cell>
        </row>
        <row r="515">
          <cell r="E515" t="str">
            <v>Sutter County Dept of Public Works</v>
          </cell>
          <cell r="J515">
            <v>2007</v>
          </cell>
          <cell r="M515">
            <v>13927000</v>
          </cell>
          <cell r="Y515">
            <v>2001</v>
          </cell>
          <cell r="Z515">
            <v>2089050</v>
          </cell>
          <cell r="AB515">
            <v>2004</v>
          </cell>
          <cell r="AC515">
            <v>2785400</v>
          </cell>
          <cell r="AE515">
            <v>2005</v>
          </cell>
          <cell r="AF515">
            <v>9052550</v>
          </cell>
        </row>
        <row r="516">
          <cell r="E516" t="str">
            <v>City of Rocklin Division of Engineering</v>
          </cell>
          <cell r="J516">
            <v>2008</v>
          </cell>
          <cell r="M516">
            <v>31580000</v>
          </cell>
          <cell r="Y516">
            <v>2001</v>
          </cell>
          <cell r="Z516">
            <v>4737000</v>
          </cell>
          <cell r="AB516">
            <v>2004</v>
          </cell>
          <cell r="AC516">
            <v>6316000</v>
          </cell>
          <cell r="AE516">
            <v>2006</v>
          </cell>
          <cell r="AF516">
            <v>20527000</v>
          </cell>
        </row>
        <row r="517">
          <cell r="E517" t="str">
            <v>El Dorado County Dept of Transportation</v>
          </cell>
          <cell r="J517">
            <v>2008</v>
          </cell>
          <cell r="M517">
            <v>41204000</v>
          </cell>
          <cell r="Y517">
            <v>2001</v>
          </cell>
          <cell r="Z517">
            <v>6180600</v>
          </cell>
          <cell r="AB517">
            <v>2004</v>
          </cell>
          <cell r="AC517">
            <v>8240800</v>
          </cell>
          <cell r="AE517">
            <v>2006</v>
          </cell>
          <cell r="AF517">
            <v>26782600</v>
          </cell>
        </row>
        <row r="518">
          <cell r="E518" t="str">
            <v>Sacramento County Dept of Transportation</v>
          </cell>
          <cell r="J518">
            <v>2011</v>
          </cell>
          <cell r="M518">
            <v>85190000</v>
          </cell>
          <cell r="Y518">
            <v>2001</v>
          </cell>
          <cell r="Z518">
            <v>12778500</v>
          </cell>
          <cell r="AB518">
            <v>2006</v>
          </cell>
          <cell r="AC518">
            <v>17038000</v>
          </cell>
          <cell r="AE518">
            <v>2009</v>
          </cell>
          <cell r="AF518">
            <v>55373500</v>
          </cell>
        </row>
        <row r="519">
          <cell r="E519" t="str">
            <v>City of Davis Dept of Public Works</v>
          </cell>
          <cell r="J519">
            <v>2004</v>
          </cell>
          <cell r="M519">
            <v>111000</v>
          </cell>
          <cell r="Z519">
            <v>16650</v>
          </cell>
          <cell r="AC519">
            <v>22200</v>
          </cell>
          <cell r="AF519">
            <v>72150</v>
          </cell>
        </row>
        <row r="520">
          <cell r="E520" t="str">
            <v>City of Davis Dept of Public Works</v>
          </cell>
          <cell r="J520">
            <v>2004</v>
          </cell>
          <cell r="M520">
            <v>124000</v>
          </cell>
          <cell r="Z520">
            <v>18600</v>
          </cell>
          <cell r="AC520">
            <v>24800</v>
          </cell>
          <cell r="AF520">
            <v>80600</v>
          </cell>
        </row>
        <row r="521">
          <cell r="E521" t="str">
            <v>El Dorado County Dept of Transportation</v>
          </cell>
          <cell r="J521">
            <v>2008</v>
          </cell>
          <cell r="M521">
            <v>10779000</v>
          </cell>
          <cell r="Y521">
            <v>2002</v>
          </cell>
          <cell r="Z521">
            <v>1616850</v>
          </cell>
          <cell r="AB521">
            <v>2005</v>
          </cell>
          <cell r="AC521">
            <v>2155800</v>
          </cell>
          <cell r="AE521">
            <v>2006</v>
          </cell>
          <cell r="AF521">
            <v>7006350</v>
          </cell>
        </row>
        <row r="522">
          <cell r="E522" t="str">
            <v>Caltrans District 3</v>
          </cell>
          <cell r="J522">
            <v>2012</v>
          </cell>
          <cell r="M522">
            <v>100400000</v>
          </cell>
          <cell r="Y522">
            <v>2002</v>
          </cell>
          <cell r="Z522">
            <v>15060000</v>
          </cell>
          <cell r="AB522">
            <v>2007</v>
          </cell>
          <cell r="AC522">
            <v>20080000</v>
          </cell>
          <cell r="AE522">
            <v>2010</v>
          </cell>
          <cell r="AF522">
            <v>65260000</v>
          </cell>
        </row>
        <row r="523">
          <cell r="E523" t="str">
            <v>Caltrans District 3</v>
          </cell>
          <cell r="J523">
            <v>2006</v>
          </cell>
          <cell r="M523">
            <v>5988000</v>
          </cell>
          <cell r="Y523">
            <v>2002</v>
          </cell>
          <cell r="Z523">
            <v>898200</v>
          </cell>
          <cell r="AB523">
            <v>2004</v>
          </cell>
          <cell r="AC523">
            <v>1197600</v>
          </cell>
          <cell r="AE523">
            <v>2005</v>
          </cell>
          <cell r="AF523">
            <v>3892200</v>
          </cell>
        </row>
        <row r="524">
          <cell r="E524" t="str">
            <v>City of Citrus Heights</v>
          </cell>
          <cell r="J524">
            <v>2006</v>
          </cell>
          <cell r="M524">
            <v>9205000</v>
          </cell>
          <cell r="Y524">
            <v>2002</v>
          </cell>
          <cell r="Z524">
            <v>1380750</v>
          </cell>
          <cell r="AB524">
            <v>2004</v>
          </cell>
          <cell r="AC524">
            <v>1841000</v>
          </cell>
          <cell r="AE524">
            <v>2005</v>
          </cell>
          <cell r="AF524">
            <v>5983250</v>
          </cell>
        </row>
        <row r="525">
          <cell r="E525" t="str">
            <v>City of Elk Grove</v>
          </cell>
          <cell r="J525">
            <v>2008</v>
          </cell>
          <cell r="M525">
            <v>10384000</v>
          </cell>
          <cell r="Y525">
            <v>2002</v>
          </cell>
          <cell r="Z525">
            <v>1557600</v>
          </cell>
          <cell r="AB525">
            <v>2005</v>
          </cell>
          <cell r="AC525">
            <v>2076800</v>
          </cell>
          <cell r="AE525">
            <v>2006</v>
          </cell>
          <cell r="AF525">
            <v>6749600</v>
          </cell>
        </row>
        <row r="526">
          <cell r="E526" t="str">
            <v>City of Citrus Heights</v>
          </cell>
          <cell r="J526">
            <v>2008</v>
          </cell>
          <cell r="M526">
            <v>11700000</v>
          </cell>
          <cell r="Y526">
            <v>2002</v>
          </cell>
          <cell r="Z526">
            <v>1755000</v>
          </cell>
          <cell r="AB526">
            <v>2005</v>
          </cell>
          <cell r="AC526">
            <v>2340000</v>
          </cell>
          <cell r="AE526">
            <v>2006</v>
          </cell>
          <cell r="AF526">
            <v>7605000</v>
          </cell>
        </row>
        <row r="527">
          <cell r="E527" t="str">
            <v>City of Sacramento Dept of Transportation</v>
          </cell>
          <cell r="J527">
            <v>2008</v>
          </cell>
          <cell r="M527">
            <v>11790000</v>
          </cell>
          <cell r="Y527">
            <v>2002</v>
          </cell>
          <cell r="Z527">
            <v>1768500</v>
          </cell>
          <cell r="AB527">
            <v>2005</v>
          </cell>
          <cell r="AC527">
            <v>2358000</v>
          </cell>
          <cell r="AE527">
            <v>2006</v>
          </cell>
          <cell r="AF527">
            <v>7663500</v>
          </cell>
        </row>
        <row r="528">
          <cell r="E528" t="str">
            <v>City of Elk Grove</v>
          </cell>
          <cell r="J528">
            <v>2008</v>
          </cell>
          <cell r="M528">
            <v>12000000</v>
          </cell>
          <cell r="Y528">
            <v>2002</v>
          </cell>
          <cell r="Z528">
            <v>1800000</v>
          </cell>
          <cell r="AB528">
            <v>2005</v>
          </cell>
          <cell r="AC528">
            <v>2400000</v>
          </cell>
          <cell r="AE528">
            <v>2006</v>
          </cell>
          <cell r="AF528">
            <v>7800000</v>
          </cell>
        </row>
        <row r="529">
          <cell r="E529" t="str">
            <v>City of Rancho Cordova</v>
          </cell>
          <cell r="J529">
            <v>2008</v>
          </cell>
          <cell r="M529">
            <v>20000000</v>
          </cell>
          <cell r="Y529">
            <v>2002</v>
          </cell>
          <cell r="Z529">
            <v>3000000</v>
          </cell>
          <cell r="AB529">
            <v>2005</v>
          </cell>
          <cell r="AC529">
            <v>4000000</v>
          </cell>
          <cell r="AE529">
            <v>2006</v>
          </cell>
          <cell r="AF529">
            <v>13000000</v>
          </cell>
        </row>
        <row r="530">
          <cell r="E530" t="str">
            <v>City of Elk Grove</v>
          </cell>
          <cell r="J530">
            <v>2008</v>
          </cell>
          <cell r="M530">
            <v>23921000</v>
          </cell>
          <cell r="Y530">
            <v>2002</v>
          </cell>
          <cell r="Z530">
            <v>3588150</v>
          </cell>
          <cell r="AB530">
            <v>2005</v>
          </cell>
          <cell r="AC530">
            <v>4784200</v>
          </cell>
          <cell r="AE530">
            <v>2006</v>
          </cell>
          <cell r="AF530">
            <v>15548650</v>
          </cell>
        </row>
        <row r="531">
          <cell r="E531" t="str">
            <v>Sacramento County Dept of Transportation</v>
          </cell>
          <cell r="J531">
            <v>2008</v>
          </cell>
          <cell r="M531">
            <v>25149715</v>
          </cell>
          <cell r="Y531">
            <v>2002</v>
          </cell>
          <cell r="Z531">
            <v>3772457.25</v>
          </cell>
          <cell r="AB531">
            <v>2005</v>
          </cell>
          <cell r="AC531">
            <v>5029943</v>
          </cell>
          <cell r="AE531">
            <v>2006</v>
          </cell>
          <cell r="AF531">
            <v>16347314.75</v>
          </cell>
        </row>
        <row r="532">
          <cell r="E532" t="str">
            <v>City of Elk Grove</v>
          </cell>
          <cell r="J532">
            <v>2009</v>
          </cell>
          <cell r="M532">
            <v>42413000</v>
          </cell>
          <cell r="Y532">
            <v>2002</v>
          </cell>
          <cell r="Z532">
            <v>6361950</v>
          </cell>
          <cell r="AB532">
            <v>2005</v>
          </cell>
          <cell r="AC532">
            <v>8482600</v>
          </cell>
          <cell r="AE532">
            <v>2007</v>
          </cell>
          <cell r="AF532">
            <v>27568450</v>
          </cell>
        </row>
        <row r="533">
          <cell r="E533" t="str">
            <v>City of Elk Grove</v>
          </cell>
          <cell r="J533">
            <v>2009</v>
          </cell>
          <cell r="M533">
            <v>70566838</v>
          </cell>
          <cell r="Y533">
            <v>2002</v>
          </cell>
          <cell r="Z533">
            <v>10585025.699999999</v>
          </cell>
          <cell r="AB533">
            <v>2005</v>
          </cell>
          <cell r="AC533">
            <v>14113367.600000001</v>
          </cell>
          <cell r="AE533">
            <v>2007</v>
          </cell>
          <cell r="AF533">
            <v>45868444.700000003</v>
          </cell>
        </row>
        <row r="534">
          <cell r="E534" t="str">
            <v>City of Rancho Cordova</v>
          </cell>
          <cell r="J534">
            <v>2012</v>
          </cell>
          <cell r="M534">
            <v>104000000</v>
          </cell>
          <cell r="Y534">
            <v>2002</v>
          </cell>
          <cell r="Z534">
            <v>15600000</v>
          </cell>
          <cell r="AB534">
            <v>2007</v>
          </cell>
          <cell r="AC534">
            <v>20800000</v>
          </cell>
          <cell r="AE534">
            <v>2010</v>
          </cell>
          <cell r="AF534">
            <v>67600000</v>
          </cell>
        </row>
        <row r="535">
          <cell r="E535" t="str">
            <v>City of Sacramento Dept of Transportation</v>
          </cell>
          <cell r="J535">
            <v>2005</v>
          </cell>
          <cell r="M535">
            <v>550000</v>
          </cell>
          <cell r="Z535">
            <v>82500</v>
          </cell>
          <cell r="AC535">
            <v>110000</v>
          </cell>
          <cell r="AF535">
            <v>357500</v>
          </cell>
        </row>
        <row r="536">
          <cell r="E536" t="str">
            <v>City of Sacramento Dept of Transportation</v>
          </cell>
          <cell r="J536">
            <v>2005</v>
          </cell>
          <cell r="M536">
            <v>600000</v>
          </cell>
          <cell r="Z536">
            <v>90000</v>
          </cell>
          <cell r="AC536">
            <v>120000</v>
          </cell>
          <cell r="AF536">
            <v>390000</v>
          </cell>
        </row>
        <row r="537">
          <cell r="E537" t="str">
            <v>City of Galt Dept of Public Works</v>
          </cell>
          <cell r="J537">
            <v>2005</v>
          </cell>
          <cell r="M537">
            <v>950000</v>
          </cell>
          <cell r="Z537">
            <v>142500</v>
          </cell>
          <cell r="AC537">
            <v>190000</v>
          </cell>
          <cell r="AF537">
            <v>617500</v>
          </cell>
        </row>
        <row r="538">
          <cell r="E538" t="str">
            <v>City of Citrus Heights</v>
          </cell>
          <cell r="J538">
            <v>2005</v>
          </cell>
          <cell r="M538">
            <v>1888000</v>
          </cell>
          <cell r="Z538">
            <v>283200</v>
          </cell>
          <cell r="AC538">
            <v>377600</v>
          </cell>
          <cell r="AF538">
            <v>1227200</v>
          </cell>
        </row>
        <row r="539">
          <cell r="E539" t="str">
            <v>Sacramento Transportation Authority</v>
          </cell>
          <cell r="J539">
            <v>2005</v>
          </cell>
          <cell r="M539">
            <v>3740000</v>
          </cell>
          <cell r="Z539">
            <v>561000</v>
          </cell>
          <cell r="AC539">
            <v>748000</v>
          </cell>
          <cell r="AF539">
            <v>2431000</v>
          </cell>
        </row>
        <row r="540">
          <cell r="E540" t="str">
            <v>City of Woodland Dept of Public Works</v>
          </cell>
          <cell r="J540">
            <v>2008</v>
          </cell>
          <cell r="M540">
            <v>13189458</v>
          </cell>
          <cell r="Z540">
            <v>1978418.7</v>
          </cell>
          <cell r="AC540">
            <v>2637891.6</v>
          </cell>
          <cell r="AF540">
            <v>8573147.7000000011</v>
          </cell>
        </row>
        <row r="541">
          <cell r="E541" t="str">
            <v>Caltrans District 3</v>
          </cell>
          <cell r="J541">
            <v>2008</v>
          </cell>
          <cell r="M541">
            <v>20562000</v>
          </cell>
          <cell r="Z541">
            <v>3084300</v>
          </cell>
          <cell r="AC541">
            <v>4112400</v>
          </cell>
          <cell r="AF541">
            <v>13365300</v>
          </cell>
        </row>
        <row r="542">
          <cell r="E542" t="str">
            <v>Caltrans District 3</v>
          </cell>
          <cell r="J542">
            <v>2009</v>
          </cell>
          <cell r="M542">
            <v>35737000</v>
          </cell>
          <cell r="Z542">
            <v>5360550</v>
          </cell>
          <cell r="AC542">
            <v>7147400</v>
          </cell>
          <cell r="AF542">
            <v>23229050</v>
          </cell>
        </row>
        <row r="543">
          <cell r="E543" t="str">
            <v>Caltrans District 3</v>
          </cell>
          <cell r="J543">
            <v>2007</v>
          </cell>
          <cell r="M543">
            <v>9391000</v>
          </cell>
          <cell r="Y543">
            <v>2003</v>
          </cell>
          <cell r="Z543">
            <v>1408650</v>
          </cell>
          <cell r="AB543">
            <v>2005</v>
          </cell>
          <cell r="AC543">
            <v>1878200</v>
          </cell>
          <cell r="AE543">
            <v>2006</v>
          </cell>
          <cell r="AF543">
            <v>6104150</v>
          </cell>
        </row>
        <row r="544">
          <cell r="E544" t="str">
            <v>Caltrans District 3</v>
          </cell>
          <cell r="J544">
            <v>2009</v>
          </cell>
          <cell r="M544">
            <v>23000000</v>
          </cell>
          <cell r="Y544">
            <v>2003</v>
          </cell>
          <cell r="Z544">
            <v>3450000</v>
          </cell>
          <cell r="AB544">
            <v>2006</v>
          </cell>
          <cell r="AC544">
            <v>4600000</v>
          </cell>
          <cell r="AE544">
            <v>2007</v>
          </cell>
          <cell r="AF544">
            <v>14950000</v>
          </cell>
        </row>
        <row r="545">
          <cell r="E545" t="str">
            <v>El Dorado County Dept of Transportation</v>
          </cell>
          <cell r="J545">
            <v>2010</v>
          </cell>
          <cell r="M545">
            <v>40891000</v>
          </cell>
          <cell r="Y545">
            <v>2003</v>
          </cell>
          <cell r="Z545">
            <v>6133650</v>
          </cell>
          <cell r="AB545">
            <v>2006</v>
          </cell>
          <cell r="AC545">
            <v>8178200</v>
          </cell>
          <cell r="AE545">
            <v>2008</v>
          </cell>
          <cell r="AF545">
            <v>26579150</v>
          </cell>
        </row>
        <row r="546">
          <cell r="E546" t="str">
            <v>Caltrans District 3</v>
          </cell>
          <cell r="J546">
            <v>2013</v>
          </cell>
          <cell r="M546">
            <v>200000000</v>
          </cell>
          <cell r="Y546">
            <v>2003</v>
          </cell>
          <cell r="Z546">
            <v>30000000</v>
          </cell>
          <cell r="AB546">
            <v>2008</v>
          </cell>
          <cell r="AC546">
            <v>40000000</v>
          </cell>
          <cell r="AE546">
            <v>2011</v>
          </cell>
          <cell r="AF546">
            <v>130000000</v>
          </cell>
        </row>
        <row r="547">
          <cell r="E547" t="str">
            <v>Caltrans District 3</v>
          </cell>
          <cell r="J547">
            <v>2007</v>
          </cell>
          <cell r="M547">
            <v>4845000</v>
          </cell>
          <cell r="Y547">
            <v>2003</v>
          </cell>
          <cell r="Z547">
            <v>726750</v>
          </cell>
          <cell r="AB547">
            <v>2005</v>
          </cell>
          <cell r="AC547">
            <v>969000</v>
          </cell>
          <cell r="AE547">
            <v>2006</v>
          </cell>
          <cell r="AF547">
            <v>3149250</v>
          </cell>
        </row>
        <row r="548">
          <cell r="E548" t="str">
            <v>City of Sacramento Dept of Transportation</v>
          </cell>
          <cell r="J548">
            <v>2007</v>
          </cell>
          <cell r="M548">
            <v>5069879</v>
          </cell>
          <cell r="Y548">
            <v>2003</v>
          </cell>
          <cell r="Z548">
            <v>760481.85</v>
          </cell>
          <cell r="AB548">
            <v>2005</v>
          </cell>
          <cell r="AC548">
            <v>1013975.8</v>
          </cell>
          <cell r="AE548">
            <v>2006</v>
          </cell>
          <cell r="AF548">
            <v>3295421.35</v>
          </cell>
        </row>
        <row r="549">
          <cell r="E549" t="str">
            <v>Sutter County Dept of Public Works</v>
          </cell>
          <cell r="J549">
            <v>2007</v>
          </cell>
          <cell r="M549">
            <v>5825000</v>
          </cell>
          <cell r="Y549">
            <v>2003</v>
          </cell>
          <cell r="Z549">
            <v>873750</v>
          </cell>
          <cell r="AB549">
            <v>2005</v>
          </cell>
          <cell r="AC549">
            <v>1165000</v>
          </cell>
          <cell r="AE549">
            <v>2006</v>
          </cell>
          <cell r="AF549">
            <v>3786250</v>
          </cell>
        </row>
        <row r="550">
          <cell r="E550" t="str">
            <v>Sutter County Dept of Public Works</v>
          </cell>
          <cell r="J550">
            <v>2007</v>
          </cell>
          <cell r="M550">
            <v>7698000</v>
          </cell>
          <cell r="Y550">
            <v>2003</v>
          </cell>
          <cell r="Z550">
            <v>1154700</v>
          </cell>
          <cell r="AB550">
            <v>2005</v>
          </cell>
          <cell r="AC550">
            <v>1539600</v>
          </cell>
          <cell r="AE550">
            <v>2006</v>
          </cell>
          <cell r="AF550">
            <v>5003700</v>
          </cell>
        </row>
        <row r="551">
          <cell r="E551" t="str">
            <v>Sacramento County Dept of Transportation</v>
          </cell>
          <cell r="J551">
            <v>2009</v>
          </cell>
          <cell r="M551">
            <v>10133326</v>
          </cell>
          <cell r="Y551">
            <v>2003</v>
          </cell>
          <cell r="Z551">
            <v>1519998.9</v>
          </cell>
          <cell r="AB551">
            <v>2006</v>
          </cell>
          <cell r="AC551">
            <v>2026665.2000000002</v>
          </cell>
          <cell r="AE551">
            <v>2007</v>
          </cell>
          <cell r="AF551">
            <v>6586661.9000000004</v>
          </cell>
        </row>
        <row r="552">
          <cell r="E552" t="str">
            <v>City of Citrus Heights</v>
          </cell>
          <cell r="J552">
            <v>2009</v>
          </cell>
          <cell r="M552">
            <v>11417051</v>
          </cell>
          <cell r="Y552">
            <v>2003</v>
          </cell>
          <cell r="Z552">
            <v>1712557.65</v>
          </cell>
          <cell r="AB552">
            <v>2006</v>
          </cell>
          <cell r="AC552">
            <v>2283410.2000000002</v>
          </cell>
          <cell r="AE552">
            <v>2007</v>
          </cell>
          <cell r="AF552">
            <v>7421083.1500000004</v>
          </cell>
        </row>
        <row r="553">
          <cell r="E553" t="str">
            <v>Yolo County Dept of Public Works</v>
          </cell>
          <cell r="J553">
            <v>2009</v>
          </cell>
          <cell r="M553">
            <v>11483000</v>
          </cell>
          <cell r="Y553">
            <v>2003</v>
          </cell>
          <cell r="Z553">
            <v>1722450</v>
          </cell>
          <cell r="AB553">
            <v>2006</v>
          </cell>
          <cell r="AC553">
            <v>2296600</v>
          </cell>
          <cell r="AE553">
            <v>2007</v>
          </cell>
          <cell r="AF553">
            <v>7463950</v>
          </cell>
        </row>
        <row r="554">
          <cell r="E554" t="str">
            <v>El Dorado County Dept of Transportation</v>
          </cell>
          <cell r="J554">
            <v>2009</v>
          </cell>
          <cell r="M554">
            <v>12944679</v>
          </cell>
          <cell r="Y554">
            <v>2003</v>
          </cell>
          <cell r="Z554">
            <v>1941701.8499999999</v>
          </cell>
          <cell r="AB554">
            <v>2006</v>
          </cell>
          <cell r="AC554">
            <v>2588935.8000000003</v>
          </cell>
          <cell r="AE554">
            <v>2007</v>
          </cell>
          <cell r="AF554">
            <v>8414041.3499999996</v>
          </cell>
        </row>
        <row r="555">
          <cell r="E555" t="str">
            <v>Caltrans District 3</v>
          </cell>
          <cell r="J555">
            <v>2009</v>
          </cell>
          <cell r="M555">
            <v>13760000</v>
          </cell>
          <cell r="Y555">
            <v>2003</v>
          </cell>
          <cell r="Z555">
            <v>2064000</v>
          </cell>
          <cell r="AB555">
            <v>2006</v>
          </cell>
          <cell r="AC555">
            <v>2752000</v>
          </cell>
          <cell r="AE555">
            <v>2007</v>
          </cell>
          <cell r="AF555">
            <v>8944000</v>
          </cell>
        </row>
        <row r="556">
          <cell r="E556" t="str">
            <v>Caltrans District 3</v>
          </cell>
          <cell r="J556">
            <v>2009</v>
          </cell>
          <cell r="M556">
            <v>13807000</v>
          </cell>
          <cell r="Y556">
            <v>2003</v>
          </cell>
          <cell r="Z556">
            <v>2071050</v>
          </cell>
          <cell r="AB556">
            <v>2006</v>
          </cell>
          <cell r="AC556">
            <v>2761400</v>
          </cell>
          <cell r="AE556">
            <v>2007</v>
          </cell>
          <cell r="AF556">
            <v>8974550</v>
          </cell>
        </row>
        <row r="557">
          <cell r="E557" t="str">
            <v>El Dorado County Dept of Transportation</v>
          </cell>
          <cell r="J557">
            <v>2009</v>
          </cell>
          <cell r="M557">
            <v>15020000</v>
          </cell>
          <cell r="Y557">
            <v>2003</v>
          </cell>
          <cell r="Z557">
            <v>2253000</v>
          </cell>
          <cell r="AB557">
            <v>2006</v>
          </cell>
          <cell r="AC557">
            <v>3004000</v>
          </cell>
          <cell r="AE557">
            <v>2007</v>
          </cell>
          <cell r="AF557">
            <v>9763000</v>
          </cell>
        </row>
        <row r="558">
          <cell r="E558" t="str">
            <v>City of Elk Grove</v>
          </cell>
          <cell r="J558">
            <v>2009</v>
          </cell>
          <cell r="M558">
            <v>15200000</v>
          </cell>
          <cell r="Y558">
            <v>2003</v>
          </cell>
          <cell r="Z558">
            <v>2280000</v>
          </cell>
          <cell r="AB558">
            <v>2006</v>
          </cell>
          <cell r="AC558">
            <v>3040000</v>
          </cell>
          <cell r="AE558">
            <v>2007</v>
          </cell>
          <cell r="AF558">
            <v>9880000</v>
          </cell>
        </row>
        <row r="559">
          <cell r="E559" t="str">
            <v>Sacramento County Dept of Transportation</v>
          </cell>
          <cell r="J559">
            <v>2009</v>
          </cell>
          <cell r="M559">
            <v>17650000</v>
          </cell>
          <cell r="Y559">
            <v>2003</v>
          </cell>
          <cell r="Z559">
            <v>2647500</v>
          </cell>
          <cell r="AB559">
            <v>2006</v>
          </cell>
          <cell r="AC559">
            <v>3530000</v>
          </cell>
          <cell r="AE559">
            <v>2007</v>
          </cell>
          <cell r="AF559">
            <v>11472500</v>
          </cell>
        </row>
        <row r="560">
          <cell r="E560" t="str">
            <v>City of Folsom Dept of Public Works</v>
          </cell>
          <cell r="J560">
            <v>2009</v>
          </cell>
          <cell r="M560">
            <v>25512000</v>
          </cell>
          <cell r="Y560">
            <v>2003</v>
          </cell>
          <cell r="Z560">
            <v>3826800</v>
          </cell>
          <cell r="AB560">
            <v>2006</v>
          </cell>
          <cell r="AC560">
            <v>5102400</v>
          </cell>
          <cell r="AE560">
            <v>2007</v>
          </cell>
          <cell r="AF560">
            <v>16582800</v>
          </cell>
        </row>
        <row r="561">
          <cell r="E561" t="str">
            <v>City of Sacramento Dept of Transportation</v>
          </cell>
          <cell r="J561">
            <v>2010</v>
          </cell>
          <cell r="M561">
            <v>30000000</v>
          </cell>
          <cell r="Y561">
            <v>2003</v>
          </cell>
          <cell r="Z561">
            <v>4500000</v>
          </cell>
          <cell r="AB561">
            <v>2006</v>
          </cell>
          <cell r="AC561">
            <v>6000000</v>
          </cell>
          <cell r="AE561">
            <v>2008</v>
          </cell>
          <cell r="AF561">
            <v>19500000</v>
          </cell>
        </row>
        <row r="562">
          <cell r="E562" t="str">
            <v>City of Sacramento Dept of Transportation</v>
          </cell>
          <cell r="J562">
            <v>2010</v>
          </cell>
          <cell r="M562">
            <v>63973000</v>
          </cell>
          <cell r="Y562">
            <v>2003</v>
          </cell>
          <cell r="Z562">
            <v>9595950</v>
          </cell>
          <cell r="AB562">
            <v>2006</v>
          </cell>
          <cell r="AC562">
            <v>12794600</v>
          </cell>
          <cell r="AE562">
            <v>2008</v>
          </cell>
          <cell r="AF562">
            <v>41582450</v>
          </cell>
        </row>
        <row r="563">
          <cell r="E563" t="str">
            <v>Yuba County Dept of Public Works</v>
          </cell>
          <cell r="J563">
            <v>2010</v>
          </cell>
          <cell r="M563">
            <v>70000000</v>
          </cell>
          <cell r="Y563">
            <v>2003</v>
          </cell>
          <cell r="Z563">
            <v>10500000</v>
          </cell>
          <cell r="AB563">
            <v>2006</v>
          </cell>
          <cell r="AC563">
            <v>14000000</v>
          </cell>
          <cell r="AE563">
            <v>2008</v>
          </cell>
          <cell r="AF563">
            <v>45500000</v>
          </cell>
        </row>
        <row r="564">
          <cell r="E564" t="str">
            <v>City of Sacramento Dept of Transportation</v>
          </cell>
          <cell r="J564">
            <v>2013</v>
          </cell>
          <cell r="M564">
            <v>95000000</v>
          </cell>
          <cell r="Y564">
            <v>2003</v>
          </cell>
          <cell r="Z564">
            <v>14250000</v>
          </cell>
          <cell r="AB564">
            <v>2008</v>
          </cell>
          <cell r="AC564">
            <v>19000000</v>
          </cell>
          <cell r="AE564">
            <v>2011</v>
          </cell>
          <cell r="AF564">
            <v>61750000</v>
          </cell>
        </row>
        <row r="565">
          <cell r="E565" t="str">
            <v>El Dorado County Transportation Commission</v>
          </cell>
          <cell r="J565">
            <v>2006</v>
          </cell>
          <cell r="M565">
            <v>69627</v>
          </cell>
          <cell r="Z565">
            <v>10444.049999999999</v>
          </cell>
          <cell r="AC565">
            <v>13925.400000000001</v>
          </cell>
          <cell r="AF565">
            <v>45257.55</v>
          </cell>
        </row>
        <row r="566">
          <cell r="E566" t="str">
            <v>El Dorado County Transportation Commission</v>
          </cell>
          <cell r="J566">
            <v>2006</v>
          </cell>
          <cell r="M566">
            <v>97457</v>
          </cell>
          <cell r="Z566">
            <v>14618.55</v>
          </cell>
          <cell r="AC566">
            <v>19491.400000000001</v>
          </cell>
          <cell r="AF566">
            <v>63347.05</v>
          </cell>
        </row>
        <row r="567">
          <cell r="E567" t="str">
            <v>Arcade Park District</v>
          </cell>
          <cell r="J567">
            <v>2006</v>
          </cell>
          <cell r="M567">
            <v>113052</v>
          </cell>
          <cell r="Z567">
            <v>16957.8</v>
          </cell>
          <cell r="AC567">
            <v>22610.400000000001</v>
          </cell>
          <cell r="AF567">
            <v>73483.8</v>
          </cell>
        </row>
        <row r="568">
          <cell r="E568" t="str">
            <v>City of Sacramento Dept of Transportation</v>
          </cell>
          <cell r="J568">
            <v>2006</v>
          </cell>
          <cell r="M568">
            <v>165000</v>
          </cell>
          <cell r="Z568">
            <v>24750</v>
          </cell>
          <cell r="AC568">
            <v>33000</v>
          </cell>
          <cell r="AF568">
            <v>107250</v>
          </cell>
        </row>
        <row r="569">
          <cell r="E569" t="str">
            <v>Sutter County Dept of Public Works</v>
          </cell>
          <cell r="J569">
            <v>2006</v>
          </cell>
          <cell r="M569">
            <v>250000</v>
          </cell>
          <cell r="Z569">
            <v>37500</v>
          </cell>
          <cell r="AC569">
            <v>50000</v>
          </cell>
          <cell r="AF569">
            <v>162500</v>
          </cell>
        </row>
        <row r="570">
          <cell r="E570" t="str">
            <v>El Dorado Hills Community Services District</v>
          </cell>
          <cell r="J570">
            <v>2006</v>
          </cell>
          <cell r="M570">
            <v>260894</v>
          </cell>
          <cell r="Z570">
            <v>39134.1</v>
          </cell>
          <cell r="AC570">
            <v>52178.8</v>
          </cell>
          <cell r="AF570">
            <v>169581.1</v>
          </cell>
        </row>
        <row r="571">
          <cell r="E571" t="str">
            <v>City of Sacramento Dept of Transportation</v>
          </cell>
          <cell r="J571">
            <v>2006</v>
          </cell>
          <cell r="M571">
            <v>261469</v>
          </cell>
          <cell r="Z571">
            <v>39220.35</v>
          </cell>
          <cell r="AC571">
            <v>52293.8</v>
          </cell>
          <cell r="AF571">
            <v>169954.85</v>
          </cell>
        </row>
        <row r="572">
          <cell r="E572" t="str">
            <v>City of Live Oak</v>
          </cell>
          <cell r="J572">
            <v>2006</v>
          </cell>
          <cell r="M572">
            <v>300000</v>
          </cell>
          <cell r="Z572">
            <v>45000</v>
          </cell>
          <cell r="AC572">
            <v>60000</v>
          </cell>
          <cell r="AF572">
            <v>195000</v>
          </cell>
        </row>
        <row r="573">
          <cell r="E573" t="str">
            <v>Sutter County Dept of Public Works</v>
          </cell>
          <cell r="J573">
            <v>2006</v>
          </cell>
          <cell r="M573">
            <v>807636</v>
          </cell>
          <cell r="Z573">
            <v>121145.4</v>
          </cell>
          <cell r="AC573">
            <v>161527.20000000001</v>
          </cell>
          <cell r="AF573">
            <v>524963.4</v>
          </cell>
        </row>
        <row r="574">
          <cell r="E574" t="str">
            <v>Placer County Dept of Public Works</v>
          </cell>
          <cell r="J574">
            <v>2006</v>
          </cell>
          <cell r="M574">
            <v>892772</v>
          </cell>
          <cell r="Z574">
            <v>133915.79999999999</v>
          </cell>
          <cell r="AC574">
            <v>178554.40000000002</v>
          </cell>
          <cell r="AF574">
            <v>580301.80000000005</v>
          </cell>
        </row>
        <row r="575">
          <cell r="E575" t="str">
            <v>City of Citrus Heights</v>
          </cell>
          <cell r="J575">
            <v>2006</v>
          </cell>
          <cell r="M575">
            <v>1129562</v>
          </cell>
          <cell r="Z575">
            <v>169434.3</v>
          </cell>
          <cell r="AC575">
            <v>225912.40000000002</v>
          </cell>
          <cell r="AF575">
            <v>734215.3</v>
          </cell>
        </row>
        <row r="576">
          <cell r="E576" t="str">
            <v>Southgate Recreation and Park District</v>
          </cell>
          <cell r="J576">
            <v>2006</v>
          </cell>
          <cell r="M576">
            <v>1357173</v>
          </cell>
          <cell r="Z576">
            <v>203575.94999999998</v>
          </cell>
          <cell r="AC576">
            <v>271434.60000000003</v>
          </cell>
          <cell r="AF576">
            <v>882162.45000000007</v>
          </cell>
        </row>
        <row r="577">
          <cell r="E577" t="str">
            <v>City of Folsom Dept of Public Works</v>
          </cell>
          <cell r="J577">
            <v>2006</v>
          </cell>
          <cell r="M577">
            <v>1439060</v>
          </cell>
          <cell r="Z577">
            <v>215859</v>
          </cell>
          <cell r="AC577">
            <v>287812</v>
          </cell>
          <cell r="AF577">
            <v>935389</v>
          </cell>
        </row>
        <row r="578">
          <cell r="E578" t="str">
            <v>City of Folsom Dept of Public Works</v>
          </cell>
          <cell r="J578">
            <v>2006</v>
          </cell>
          <cell r="M578">
            <v>2007000</v>
          </cell>
          <cell r="Z578">
            <v>301050</v>
          </cell>
          <cell r="AC578">
            <v>401400</v>
          </cell>
          <cell r="AF578">
            <v>1304550</v>
          </cell>
        </row>
        <row r="579">
          <cell r="E579" t="str">
            <v>City of Sacramento Dept of Transportation</v>
          </cell>
          <cell r="J579">
            <v>2006</v>
          </cell>
          <cell r="M579">
            <v>2323106</v>
          </cell>
          <cell r="Z579">
            <v>348465.89999999997</v>
          </cell>
          <cell r="AC579">
            <v>464621.2</v>
          </cell>
          <cell r="AF579">
            <v>1510018.9000000001</v>
          </cell>
        </row>
        <row r="580">
          <cell r="E580" t="str">
            <v>El Dorado County Dept of Transportation</v>
          </cell>
          <cell r="J580">
            <v>2006</v>
          </cell>
          <cell r="M580">
            <v>2619000</v>
          </cell>
          <cell r="Z580">
            <v>392850</v>
          </cell>
          <cell r="AC580">
            <v>523800</v>
          </cell>
          <cell r="AF580">
            <v>1702350</v>
          </cell>
        </row>
        <row r="581">
          <cell r="E581" t="str">
            <v>City of Rocklin Division of Engineering</v>
          </cell>
          <cell r="J581">
            <v>2007</v>
          </cell>
          <cell r="M581">
            <v>4200000</v>
          </cell>
          <cell r="Z581">
            <v>630000</v>
          </cell>
          <cell r="AC581">
            <v>840000</v>
          </cell>
          <cell r="AF581">
            <v>2730000</v>
          </cell>
        </row>
        <row r="582">
          <cell r="E582" t="str">
            <v>Caltrans District 3</v>
          </cell>
          <cell r="J582">
            <v>2007</v>
          </cell>
          <cell r="M582">
            <v>4963000</v>
          </cell>
          <cell r="Z582">
            <v>744450</v>
          </cell>
          <cell r="AC582">
            <v>992600</v>
          </cell>
          <cell r="AF582">
            <v>3225950</v>
          </cell>
        </row>
        <row r="583">
          <cell r="E583" t="str">
            <v>City of Sacramento Dept of Transportation</v>
          </cell>
          <cell r="J583">
            <v>2007</v>
          </cell>
          <cell r="M583">
            <v>5110000</v>
          </cell>
          <cell r="Z583">
            <v>766500</v>
          </cell>
          <cell r="AC583">
            <v>1022000</v>
          </cell>
          <cell r="AF583">
            <v>3321500</v>
          </cell>
        </row>
        <row r="584">
          <cell r="E584" t="str">
            <v>Sacramento County Dept of Transportation</v>
          </cell>
          <cell r="J584">
            <v>2007</v>
          </cell>
          <cell r="M584">
            <v>5300000</v>
          </cell>
          <cell r="Z584">
            <v>795000</v>
          </cell>
          <cell r="AC584">
            <v>1060000</v>
          </cell>
          <cell r="AF584">
            <v>3445000</v>
          </cell>
        </row>
        <row r="585">
          <cell r="E585" t="str">
            <v>City of Sacramento Dept of Transportation</v>
          </cell>
          <cell r="J585">
            <v>2007</v>
          </cell>
          <cell r="M585">
            <v>5916662</v>
          </cell>
          <cell r="Z585">
            <v>887499.29999999993</v>
          </cell>
          <cell r="AC585">
            <v>1183332.4000000001</v>
          </cell>
          <cell r="AF585">
            <v>3845830.3000000003</v>
          </cell>
        </row>
        <row r="586">
          <cell r="E586" t="str">
            <v>Caltrans District 3</v>
          </cell>
          <cell r="J586">
            <v>2007</v>
          </cell>
          <cell r="M586">
            <v>8279000</v>
          </cell>
          <cell r="Z586">
            <v>1241850</v>
          </cell>
          <cell r="AC586">
            <v>1655800</v>
          </cell>
          <cell r="AF586">
            <v>5381350</v>
          </cell>
        </row>
        <row r="587">
          <cell r="E587" t="str">
            <v>SACOG</v>
          </cell>
          <cell r="J587">
            <v>2010</v>
          </cell>
          <cell r="M587">
            <v>53169442</v>
          </cell>
          <cell r="Z587">
            <v>7975416.2999999998</v>
          </cell>
          <cell r="AC587">
            <v>10633888.4</v>
          </cell>
          <cell r="AF587">
            <v>34560137.300000004</v>
          </cell>
        </row>
        <row r="588">
          <cell r="E588" t="str">
            <v>City of Rocklin Division of Engineering</v>
          </cell>
          <cell r="J588">
            <v>2007</v>
          </cell>
          <cell r="M588">
            <v>1081532</v>
          </cell>
          <cell r="Y588">
            <v>2004</v>
          </cell>
          <cell r="Z588">
            <v>162229.79999999999</v>
          </cell>
          <cell r="AB588">
            <v>2005</v>
          </cell>
          <cell r="AC588">
            <v>216306.40000000002</v>
          </cell>
          <cell r="AE588">
            <v>2006</v>
          </cell>
          <cell r="AF588">
            <v>702995.8</v>
          </cell>
        </row>
        <row r="589">
          <cell r="E589" t="str">
            <v>El Dorado County Dept of Transportation</v>
          </cell>
          <cell r="J589">
            <v>2007</v>
          </cell>
          <cell r="M589">
            <v>2200000</v>
          </cell>
          <cell r="Y589">
            <v>2004</v>
          </cell>
          <cell r="Z589">
            <v>330000</v>
          </cell>
          <cell r="AB589">
            <v>2005</v>
          </cell>
          <cell r="AC589">
            <v>440000</v>
          </cell>
          <cell r="AE589">
            <v>2006</v>
          </cell>
          <cell r="AF589">
            <v>1430000</v>
          </cell>
        </row>
        <row r="590">
          <cell r="E590" t="str">
            <v>City of Rocklin Division of Engineering</v>
          </cell>
          <cell r="J590">
            <v>2007</v>
          </cell>
          <cell r="M590">
            <v>3565550</v>
          </cell>
          <cell r="Y590">
            <v>2004</v>
          </cell>
          <cell r="Z590">
            <v>534832.5</v>
          </cell>
          <cell r="AB590">
            <v>2005</v>
          </cell>
          <cell r="AC590">
            <v>713110</v>
          </cell>
          <cell r="AE590">
            <v>2006</v>
          </cell>
          <cell r="AF590">
            <v>2317607.5</v>
          </cell>
        </row>
        <row r="591">
          <cell r="E591" t="str">
            <v>City of Roseville Dept of Public Works</v>
          </cell>
          <cell r="J591">
            <v>2008</v>
          </cell>
          <cell r="M591">
            <v>8000000</v>
          </cell>
          <cell r="Y591">
            <v>2004</v>
          </cell>
          <cell r="Z591">
            <v>1200000</v>
          </cell>
          <cell r="AB591">
            <v>2006</v>
          </cell>
          <cell r="AC591">
            <v>1600000</v>
          </cell>
          <cell r="AE591">
            <v>2007</v>
          </cell>
          <cell r="AF591">
            <v>5200000</v>
          </cell>
        </row>
        <row r="592">
          <cell r="E592" t="str">
            <v>El Dorado County Dept of Transportation</v>
          </cell>
          <cell r="J592">
            <v>2010</v>
          </cell>
          <cell r="M592">
            <v>10694300</v>
          </cell>
          <cell r="Y592">
            <v>2004</v>
          </cell>
          <cell r="Z592">
            <v>1604145</v>
          </cell>
          <cell r="AB592">
            <v>2007</v>
          </cell>
          <cell r="AC592">
            <v>2138860</v>
          </cell>
          <cell r="AE592">
            <v>2008</v>
          </cell>
          <cell r="AF592">
            <v>6951295</v>
          </cell>
        </row>
        <row r="593">
          <cell r="E593" t="str">
            <v>Placer County Dept of Public Works</v>
          </cell>
          <cell r="J593">
            <v>2010</v>
          </cell>
          <cell r="M593">
            <v>11200000</v>
          </cell>
          <cell r="Y593">
            <v>2004</v>
          </cell>
          <cell r="Z593">
            <v>1680000</v>
          </cell>
          <cell r="AB593">
            <v>2007</v>
          </cell>
          <cell r="AC593">
            <v>2240000</v>
          </cell>
          <cell r="AE593">
            <v>2008</v>
          </cell>
          <cell r="AF593">
            <v>7280000</v>
          </cell>
        </row>
        <row r="594">
          <cell r="E594" t="str">
            <v>City of Rocklin Division of Engineering</v>
          </cell>
          <cell r="J594">
            <v>2010</v>
          </cell>
          <cell r="M594">
            <v>12428607</v>
          </cell>
          <cell r="Y594">
            <v>2004</v>
          </cell>
          <cell r="Z594">
            <v>1864291.05</v>
          </cell>
          <cell r="AB594">
            <v>2007</v>
          </cell>
          <cell r="AC594">
            <v>2485721.4</v>
          </cell>
          <cell r="AE594">
            <v>2008</v>
          </cell>
          <cell r="AF594">
            <v>8078594.5499999998</v>
          </cell>
        </row>
        <row r="595">
          <cell r="E595" t="str">
            <v>Placer County Dept of Public Works</v>
          </cell>
          <cell r="J595">
            <v>2010</v>
          </cell>
          <cell r="M595">
            <v>15767544</v>
          </cell>
          <cell r="Y595">
            <v>2004</v>
          </cell>
          <cell r="Z595">
            <v>2365131.6</v>
          </cell>
          <cell r="AB595">
            <v>2007</v>
          </cell>
          <cell r="AC595">
            <v>3153508.8000000003</v>
          </cell>
          <cell r="AE595">
            <v>2008</v>
          </cell>
          <cell r="AF595">
            <v>10248903.6</v>
          </cell>
        </row>
        <row r="596">
          <cell r="E596" t="str">
            <v>Placer County Dept of Public Works</v>
          </cell>
          <cell r="J596">
            <v>2010</v>
          </cell>
          <cell r="M596">
            <v>25400000</v>
          </cell>
          <cell r="Y596">
            <v>2004</v>
          </cell>
          <cell r="Z596">
            <v>3810000</v>
          </cell>
          <cell r="AB596">
            <v>2007</v>
          </cell>
          <cell r="AC596">
            <v>5080000</v>
          </cell>
          <cell r="AE596">
            <v>2008</v>
          </cell>
          <cell r="AF596">
            <v>16510000</v>
          </cell>
        </row>
        <row r="597">
          <cell r="E597" t="str">
            <v>Placer County Dept of Public Works</v>
          </cell>
          <cell r="J597">
            <v>2010</v>
          </cell>
          <cell r="M597">
            <v>27300000</v>
          </cell>
          <cell r="Y597">
            <v>2004</v>
          </cell>
          <cell r="Z597">
            <v>4095000</v>
          </cell>
          <cell r="AB597">
            <v>2007</v>
          </cell>
          <cell r="AC597">
            <v>5460000</v>
          </cell>
          <cell r="AE597">
            <v>2008</v>
          </cell>
          <cell r="AF597">
            <v>17745000</v>
          </cell>
        </row>
        <row r="598">
          <cell r="E598" t="str">
            <v>Caltrans District 3</v>
          </cell>
          <cell r="J598">
            <v>2011</v>
          </cell>
          <cell r="M598">
            <v>34000000</v>
          </cell>
          <cell r="Y598">
            <v>2004</v>
          </cell>
          <cell r="Z598">
            <v>5100000</v>
          </cell>
          <cell r="AB598">
            <v>2007</v>
          </cell>
          <cell r="AC598">
            <v>6800000</v>
          </cell>
          <cell r="AE598">
            <v>2009</v>
          </cell>
          <cell r="AF598">
            <v>22100000</v>
          </cell>
        </row>
        <row r="599">
          <cell r="E599" t="str">
            <v>Caltrans District 3</v>
          </cell>
          <cell r="J599">
            <v>2011</v>
          </cell>
          <cell r="M599">
            <v>64379000</v>
          </cell>
          <cell r="Y599">
            <v>2004</v>
          </cell>
          <cell r="Z599">
            <v>9656850</v>
          </cell>
          <cell r="AB599">
            <v>2007</v>
          </cell>
          <cell r="AC599">
            <v>12875800</v>
          </cell>
          <cell r="AE599">
            <v>2009</v>
          </cell>
          <cell r="AF599">
            <v>41846350</v>
          </cell>
        </row>
        <row r="600">
          <cell r="E600" t="str">
            <v>Caltrans District 3</v>
          </cell>
          <cell r="J600">
            <v>2014</v>
          </cell>
          <cell r="M600">
            <v>324000000</v>
          </cell>
          <cell r="Y600">
            <v>2004</v>
          </cell>
          <cell r="Z600">
            <v>48600000</v>
          </cell>
          <cell r="AB600">
            <v>2009</v>
          </cell>
          <cell r="AC600">
            <v>64800000</v>
          </cell>
          <cell r="AE600">
            <v>2012</v>
          </cell>
          <cell r="AF600">
            <v>210600000</v>
          </cell>
        </row>
        <row r="601">
          <cell r="E601" t="str">
            <v>City of Colfax Dept of Public Works</v>
          </cell>
          <cell r="J601">
            <v>2007</v>
          </cell>
          <cell r="M601">
            <v>650000</v>
          </cell>
          <cell r="Y601">
            <v>2004</v>
          </cell>
          <cell r="Z601">
            <v>97500</v>
          </cell>
          <cell r="AB601">
            <v>2005</v>
          </cell>
          <cell r="AC601">
            <v>130000</v>
          </cell>
          <cell r="AE601">
            <v>2006</v>
          </cell>
          <cell r="AF601">
            <v>422500</v>
          </cell>
        </row>
        <row r="602">
          <cell r="E602" t="str">
            <v>Sacramento County Dept of Transportation</v>
          </cell>
          <cell r="J602">
            <v>2007</v>
          </cell>
          <cell r="M602">
            <v>1504500</v>
          </cell>
          <cell r="Y602">
            <v>2004</v>
          </cell>
          <cell r="Z602">
            <v>225675</v>
          </cell>
          <cell r="AB602">
            <v>2005</v>
          </cell>
          <cell r="AC602">
            <v>300900</v>
          </cell>
          <cell r="AE602">
            <v>2006</v>
          </cell>
          <cell r="AF602">
            <v>977925</v>
          </cell>
        </row>
        <row r="603">
          <cell r="E603" t="str">
            <v>City of Elk Grove</v>
          </cell>
          <cell r="J603">
            <v>2007</v>
          </cell>
          <cell r="M603">
            <v>3700000</v>
          </cell>
          <cell r="Y603">
            <v>2004</v>
          </cell>
          <cell r="Z603">
            <v>555000</v>
          </cell>
          <cell r="AB603">
            <v>2005</v>
          </cell>
          <cell r="AC603">
            <v>740000</v>
          </cell>
          <cell r="AE603">
            <v>2006</v>
          </cell>
          <cell r="AF603">
            <v>2405000</v>
          </cell>
        </row>
        <row r="604">
          <cell r="E604" t="str">
            <v>City of Sacramento Dept of Transportation</v>
          </cell>
          <cell r="J604">
            <v>2008</v>
          </cell>
          <cell r="M604">
            <v>4640000</v>
          </cell>
          <cell r="Y604">
            <v>2004</v>
          </cell>
          <cell r="Z604">
            <v>696000</v>
          </cell>
          <cell r="AB604">
            <v>2006</v>
          </cell>
          <cell r="AC604">
            <v>928000</v>
          </cell>
          <cell r="AE604">
            <v>2007</v>
          </cell>
          <cell r="AF604">
            <v>3016000</v>
          </cell>
        </row>
        <row r="605">
          <cell r="E605" t="str">
            <v>City of Elk Grove</v>
          </cell>
          <cell r="J605">
            <v>2008</v>
          </cell>
          <cell r="M605">
            <v>7000000</v>
          </cell>
          <cell r="Y605">
            <v>2004</v>
          </cell>
          <cell r="Z605">
            <v>1050000</v>
          </cell>
          <cell r="AB605">
            <v>2006</v>
          </cell>
          <cell r="AC605">
            <v>1400000</v>
          </cell>
          <cell r="AE605">
            <v>2007</v>
          </cell>
          <cell r="AF605">
            <v>4550000</v>
          </cell>
        </row>
        <row r="606">
          <cell r="E606" t="str">
            <v>City of Roseville Dept of Public Works</v>
          </cell>
          <cell r="J606">
            <v>2008</v>
          </cell>
          <cell r="M606">
            <v>8500000</v>
          </cell>
          <cell r="Y606">
            <v>2004</v>
          </cell>
          <cell r="Z606">
            <v>1275000</v>
          </cell>
          <cell r="AB606">
            <v>2006</v>
          </cell>
          <cell r="AC606">
            <v>1700000</v>
          </cell>
          <cell r="AE606">
            <v>2007</v>
          </cell>
          <cell r="AF606">
            <v>5525000</v>
          </cell>
        </row>
        <row r="607">
          <cell r="E607" t="str">
            <v>Town of Loomis Dept of Public Works</v>
          </cell>
          <cell r="J607">
            <v>2010</v>
          </cell>
          <cell r="M607">
            <v>15000000</v>
          </cell>
          <cell r="Y607">
            <v>2004</v>
          </cell>
          <cell r="Z607">
            <v>2250000</v>
          </cell>
          <cell r="AB607">
            <v>2007</v>
          </cell>
          <cell r="AC607">
            <v>3000000</v>
          </cell>
          <cell r="AE607">
            <v>2008</v>
          </cell>
          <cell r="AF607">
            <v>9750000</v>
          </cell>
        </row>
        <row r="608">
          <cell r="E608" t="str">
            <v>Sacramento County Dept of Transportation</v>
          </cell>
          <cell r="J608">
            <v>2010</v>
          </cell>
          <cell r="M608">
            <v>15347000</v>
          </cell>
          <cell r="Y608">
            <v>2004</v>
          </cell>
          <cell r="Z608">
            <v>2302050</v>
          </cell>
          <cell r="AB608">
            <v>2007</v>
          </cell>
          <cell r="AC608">
            <v>3069400</v>
          </cell>
          <cell r="AE608">
            <v>2008</v>
          </cell>
          <cell r="AF608">
            <v>9975550</v>
          </cell>
        </row>
        <row r="609">
          <cell r="E609" t="str">
            <v>City of West Sacramento Dept of Public Works</v>
          </cell>
          <cell r="J609">
            <v>2010</v>
          </cell>
          <cell r="M609">
            <v>20833000</v>
          </cell>
          <cell r="Y609">
            <v>2004</v>
          </cell>
          <cell r="Z609">
            <v>3124950</v>
          </cell>
          <cell r="AB609">
            <v>2007</v>
          </cell>
          <cell r="AC609">
            <v>4166600</v>
          </cell>
          <cell r="AE609">
            <v>2008</v>
          </cell>
          <cell r="AF609">
            <v>13541450</v>
          </cell>
        </row>
        <row r="610">
          <cell r="E610" t="str">
            <v>Yuba County Dept of Public Works</v>
          </cell>
          <cell r="J610">
            <v>2010</v>
          </cell>
          <cell r="M610">
            <v>22333000</v>
          </cell>
          <cell r="Y610">
            <v>2004</v>
          </cell>
          <cell r="Z610">
            <v>3349950</v>
          </cell>
          <cell r="AB610">
            <v>2007</v>
          </cell>
          <cell r="AC610">
            <v>4466600</v>
          </cell>
          <cell r="AE610">
            <v>2008</v>
          </cell>
          <cell r="AF610">
            <v>14516450</v>
          </cell>
        </row>
        <row r="611">
          <cell r="E611" t="str">
            <v>City of West Sacramento Dept of Public Works</v>
          </cell>
          <cell r="J611">
            <v>2010</v>
          </cell>
          <cell r="M611">
            <v>26750000</v>
          </cell>
          <cell r="Y611">
            <v>2004</v>
          </cell>
          <cell r="Z611">
            <v>4012500</v>
          </cell>
          <cell r="AB611">
            <v>2007</v>
          </cell>
          <cell r="AC611">
            <v>5350000</v>
          </cell>
          <cell r="AE611">
            <v>2008</v>
          </cell>
          <cell r="AF611">
            <v>17387500</v>
          </cell>
        </row>
        <row r="612">
          <cell r="E612" t="str">
            <v>El Dorado County Dept of Transportation</v>
          </cell>
          <cell r="J612">
            <v>2011</v>
          </cell>
          <cell r="M612">
            <v>34533000</v>
          </cell>
          <cell r="Y612">
            <v>2004</v>
          </cell>
          <cell r="Z612">
            <v>5179950</v>
          </cell>
          <cell r="AB612">
            <v>2007</v>
          </cell>
          <cell r="AC612">
            <v>6906600</v>
          </cell>
          <cell r="AE612">
            <v>2009</v>
          </cell>
          <cell r="AF612">
            <v>22446450</v>
          </cell>
        </row>
        <row r="613">
          <cell r="E613" t="str">
            <v>City of Elk Grove</v>
          </cell>
          <cell r="J613">
            <v>2011</v>
          </cell>
          <cell r="M613">
            <v>35617000</v>
          </cell>
          <cell r="Y613">
            <v>2004</v>
          </cell>
          <cell r="Z613">
            <v>5342550</v>
          </cell>
          <cell r="AB613">
            <v>2007</v>
          </cell>
          <cell r="AC613">
            <v>7123400</v>
          </cell>
          <cell r="AE613">
            <v>2009</v>
          </cell>
          <cell r="AF613">
            <v>23151050</v>
          </cell>
        </row>
        <row r="614">
          <cell r="E614" t="str">
            <v>Caltrans District 3</v>
          </cell>
          <cell r="J614">
            <v>2011</v>
          </cell>
          <cell r="M614">
            <v>43891000</v>
          </cell>
          <cell r="Y614">
            <v>2004</v>
          </cell>
          <cell r="Z614">
            <v>6583650</v>
          </cell>
          <cell r="AB614">
            <v>2007</v>
          </cell>
          <cell r="AC614">
            <v>8778200</v>
          </cell>
          <cell r="AE614">
            <v>2009</v>
          </cell>
          <cell r="AF614">
            <v>28529150</v>
          </cell>
        </row>
        <row r="615">
          <cell r="E615" t="str">
            <v>Caltrans District 3</v>
          </cell>
          <cell r="J615">
            <v>2011</v>
          </cell>
          <cell r="M615">
            <v>46000000</v>
          </cell>
          <cell r="Y615">
            <v>2004</v>
          </cell>
          <cell r="Z615">
            <v>6900000</v>
          </cell>
          <cell r="AB615">
            <v>2007</v>
          </cell>
          <cell r="AC615">
            <v>9200000</v>
          </cell>
          <cell r="AE615">
            <v>2009</v>
          </cell>
          <cell r="AF615">
            <v>29900000</v>
          </cell>
        </row>
        <row r="616">
          <cell r="E616" t="str">
            <v>City of Rancho Cordova</v>
          </cell>
          <cell r="J616">
            <v>2011</v>
          </cell>
          <cell r="M616">
            <v>47256548</v>
          </cell>
          <cell r="Y616">
            <v>2004</v>
          </cell>
          <cell r="Z616">
            <v>7088482.2000000002</v>
          </cell>
          <cell r="AB616">
            <v>2007</v>
          </cell>
          <cell r="AC616">
            <v>9451309.5999999996</v>
          </cell>
          <cell r="AE616">
            <v>2009</v>
          </cell>
          <cell r="AF616">
            <v>30716756.199999999</v>
          </cell>
        </row>
        <row r="617">
          <cell r="E617" t="str">
            <v>City of Galt Dept of Public Works</v>
          </cell>
          <cell r="J617">
            <v>2011</v>
          </cell>
          <cell r="M617">
            <v>49000000</v>
          </cell>
          <cell r="Y617">
            <v>2004</v>
          </cell>
          <cell r="Z617">
            <v>7350000</v>
          </cell>
          <cell r="AB617">
            <v>2007</v>
          </cell>
          <cell r="AC617">
            <v>9800000</v>
          </cell>
          <cell r="AE617">
            <v>2009</v>
          </cell>
          <cell r="AF617">
            <v>31850000</v>
          </cell>
        </row>
        <row r="618">
          <cell r="E618" t="str">
            <v>El Dorado County Parks and Recreation</v>
          </cell>
          <cell r="J618">
            <v>2007</v>
          </cell>
          <cell r="M618">
            <v>52500</v>
          </cell>
          <cell r="Z618">
            <v>7875</v>
          </cell>
          <cell r="AC618">
            <v>10500</v>
          </cell>
          <cell r="AF618">
            <v>34125</v>
          </cell>
        </row>
        <row r="619">
          <cell r="E619" t="str">
            <v>City of Rocklin Division of Engineering</v>
          </cell>
          <cell r="J619">
            <v>2007</v>
          </cell>
          <cell r="M619">
            <v>70000</v>
          </cell>
          <cell r="Z619">
            <v>10500</v>
          </cell>
          <cell r="AC619">
            <v>14000</v>
          </cell>
          <cell r="AF619">
            <v>45500</v>
          </cell>
        </row>
        <row r="620">
          <cell r="E620" t="str">
            <v>City of Rancho Cordova</v>
          </cell>
          <cell r="J620">
            <v>2007</v>
          </cell>
          <cell r="M620">
            <v>80000</v>
          </cell>
          <cell r="Z620">
            <v>12000</v>
          </cell>
          <cell r="AC620">
            <v>16000</v>
          </cell>
          <cell r="AF620">
            <v>52000</v>
          </cell>
        </row>
        <row r="621">
          <cell r="E621" t="str">
            <v>City of Live Oak</v>
          </cell>
          <cell r="J621">
            <v>2007</v>
          </cell>
          <cell r="M621">
            <v>88558</v>
          </cell>
          <cell r="Z621">
            <v>13283.699999999999</v>
          </cell>
          <cell r="AC621">
            <v>17711.600000000002</v>
          </cell>
          <cell r="AF621">
            <v>57562.700000000004</v>
          </cell>
        </row>
        <row r="622">
          <cell r="E622" t="str">
            <v>City of Colfax Dept of Public Works</v>
          </cell>
          <cell r="J622">
            <v>2007</v>
          </cell>
          <cell r="M622">
            <v>100000</v>
          </cell>
          <cell r="Z622">
            <v>15000</v>
          </cell>
          <cell r="AC622">
            <v>20000</v>
          </cell>
          <cell r="AF622">
            <v>65000</v>
          </cell>
        </row>
        <row r="623">
          <cell r="E623" t="str">
            <v>City of Colfax Dept of Public Works</v>
          </cell>
          <cell r="J623">
            <v>2007</v>
          </cell>
          <cell r="M623">
            <v>100000</v>
          </cell>
          <cell r="Z623">
            <v>15000</v>
          </cell>
          <cell r="AC623">
            <v>20000</v>
          </cell>
          <cell r="AF623">
            <v>65000</v>
          </cell>
        </row>
        <row r="624">
          <cell r="E624" t="str">
            <v>City of Rocklin Division of Engineering</v>
          </cell>
          <cell r="J624">
            <v>2007</v>
          </cell>
          <cell r="M624">
            <v>100000</v>
          </cell>
          <cell r="Z624">
            <v>15000</v>
          </cell>
          <cell r="AC624">
            <v>20000</v>
          </cell>
          <cell r="AF624">
            <v>65000</v>
          </cell>
        </row>
        <row r="625">
          <cell r="E625" t="str">
            <v>City of Sacramento Dept of Transportation</v>
          </cell>
          <cell r="J625">
            <v>2007</v>
          </cell>
          <cell r="M625">
            <v>160000</v>
          </cell>
          <cell r="Z625">
            <v>24000</v>
          </cell>
          <cell r="AC625">
            <v>32000</v>
          </cell>
          <cell r="AF625">
            <v>104000</v>
          </cell>
        </row>
        <row r="626">
          <cell r="E626" t="str">
            <v>City of Folsom Dept of Public Works</v>
          </cell>
          <cell r="J626">
            <v>2007</v>
          </cell>
          <cell r="M626">
            <v>165000</v>
          </cell>
          <cell r="Z626">
            <v>24750</v>
          </cell>
          <cell r="AC626">
            <v>33000</v>
          </cell>
          <cell r="AF626">
            <v>107250</v>
          </cell>
        </row>
        <row r="627">
          <cell r="E627" t="str">
            <v>Caltrans District 3</v>
          </cell>
          <cell r="J627">
            <v>2007</v>
          </cell>
          <cell r="M627">
            <v>172000</v>
          </cell>
          <cell r="Z627">
            <v>25800</v>
          </cell>
          <cell r="AC627">
            <v>34400</v>
          </cell>
          <cell r="AF627">
            <v>111800</v>
          </cell>
        </row>
        <row r="628">
          <cell r="E628" t="str">
            <v>City of Colfax Dept of Public Works</v>
          </cell>
          <cell r="J628">
            <v>2007</v>
          </cell>
          <cell r="M628">
            <v>200000</v>
          </cell>
          <cell r="Z628">
            <v>30000</v>
          </cell>
          <cell r="AC628">
            <v>40000</v>
          </cell>
          <cell r="AF628">
            <v>130000</v>
          </cell>
        </row>
        <row r="629">
          <cell r="E629" t="str">
            <v>City of Colfax Dept of Public Works</v>
          </cell>
          <cell r="J629">
            <v>2007</v>
          </cell>
          <cell r="M629">
            <v>225000</v>
          </cell>
          <cell r="Z629">
            <v>33750</v>
          </cell>
          <cell r="AC629">
            <v>45000</v>
          </cell>
          <cell r="AF629">
            <v>146250</v>
          </cell>
        </row>
        <row r="630">
          <cell r="E630" t="str">
            <v>City of Colfax Dept of Public Works</v>
          </cell>
          <cell r="J630">
            <v>2007</v>
          </cell>
          <cell r="M630">
            <v>225000</v>
          </cell>
          <cell r="Z630">
            <v>33750</v>
          </cell>
          <cell r="AC630">
            <v>45000</v>
          </cell>
          <cell r="AF630">
            <v>146250</v>
          </cell>
        </row>
        <row r="631">
          <cell r="E631" t="str">
            <v>City of Live Oak</v>
          </cell>
          <cell r="J631">
            <v>2007</v>
          </cell>
          <cell r="M631">
            <v>230000</v>
          </cell>
          <cell r="Z631">
            <v>34500</v>
          </cell>
          <cell r="AC631">
            <v>46000</v>
          </cell>
          <cell r="AF631">
            <v>149500</v>
          </cell>
        </row>
        <row r="632">
          <cell r="E632" t="str">
            <v>City of Live Oak</v>
          </cell>
          <cell r="J632">
            <v>2007</v>
          </cell>
          <cell r="M632">
            <v>230000</v>
          </cell>
          <cell r="Z632">
            <v>34500</v>
          </cell>
          <cell r="AC632">
            <v>46000</v>
          </cell>
          <cell r="AF632">
            <v>149500</v>
          </cell>
        </row>
        <row r="633">
          <cell r="E633" t="str">
            <v>City of Folsom Dept of Public Works</v>
          </cell>
          <cell r="J633">
            <v>2007</v>
          </cell>
          <cell r="M633">
            <v>239000</v>
          </cell>
          <cell r="Z633">
            <v>35850</v>
          </cell>
          <cell r="AC633">
            <v>47800</v>
          </cell>
          <cell r="AF633">
            <v>155350</v>
          </cell>
        </row>
        <row r="634">
          <cell r="E634" t="str">
            <v>Sutter County Dept of Public Works</v>
          </cell>
          <cell r="J634">
            <v>2007</v>
          </cell>
          <cell r="M634">
            <v>250000</v>
          </cell>
          <cell r="Z634">
            <v>37500</v>
          </cell>
          <cell r="AC634">
            <v>50000</v>
          </cell>
          <cell r="AF634">
            <v>162500</v>
          </cell>
        </row>
        <row r="635">
          <cell r="E635" t="str">
            <v>El Dorado County Parks and Recreation</v>
          </cell>
          <cell r="J635">
            <v>2007</v>
          </cell>
          <cell r="M635">
            <v>270000</v>
          </cell>
          <cell r="Z635">
            <v>40500</v>
          </cell>
          <cell r="AC635">
            <v>54000</v>
          </cell>
          <cell r="AF635">
            <v>175500</v>
          </cell>
        </row>
        <row r="636">
          <cell r="E636" t="str">
            <v>Caltrans District 3</v>
          </cell>
          <cell r="J636">
            <v>2007</v>
          </cell>
          <cell r="M636">
            <v>300000</v>
          </cell>
          <cell r="Z636">
            <v>45000</v>
          </cell>
          <cell r="AC636">
            <v>60000</v>
          </cell>
          <cell r="AF636">
            <v>195000</v>
          </cell>
        </row>
        <row r="637">
          <cell r="E637" t="str">
            <v>City of Rocklin Division of Engineering</v>
          </cell>
          <cell r="J637">
            <v>2007</v>
          </cell>
          <cell r="M637">
            <v>351000</v>
          </cell>
          <cell r="Z637">
            <v>52650</v>
          </cell>
          <cell r="AC637">
            <v>70200</v>
          </cell>
          <cell r="AF637">
            <v>228150</v>
          </cell>
        </row>
        <row r="638">
          <cell r="E638" t="str">
            <v>City of Colfax Dept of Public Works</v>
          </cell>
          <cell r="J638">
            <v>2007</v>
          </cell>
          <cell r="M638">
            <v>360000</v>
          </cell>
          <cell r="Z638">
            <v>54000</v>
          </cell>
          <cell r="AC638">
            <v>72000</v>
          </cell>
          <cell r="AF638">
            <v>234000</v>
          </cell>
        </row>
        <row r="639">
          <cell r="E639" t="str">
            <v>City of Live Oak</v>
          </cell>
          <cell r="J639">
            <v>2007</v>
          </cell>
          <cell r="M639">
            <v>374548</v>
          </cell>
          <cell r="Z639">
            <v>56182.2</v>
          </cell>
          <cell r="AC639">
            <v>74909.600000000006</v>
          </cell>
          <cell r="AF639">
            <v>243456.2</v>
          </cell>
        </row>
        <row r="640">
          <cell r="E640" t="str">
            <v>Federal Highway Administration</v>
          </cell>
          <cell r="J640">
            <v>2007</v>
          </cell>
          <cell r="M640">
            <v>385000</v>
          </cell>
          <cell r="Z640">
            <v>57750</v>
          </cell>
          <cell r="AC640">
            <v>77000</v>
          </cell>
          <cell r="AF640">
            <v>250250</v>
          </cell>
        </row>
        <row r="641">
          <cell r="E641" t="str">
            <v>Cosumnes Community Services District</v>
          </cell>
          <cell r="J641">
            <v>2007</v>
          </cell>
          <cell r="M641">
            <v>390000</v>
          </cell>
          <cell r="Z641">
            <v>58500</v>
          </cell>
          <cell r="AC641">
            <v>78000</v>
          </cell>
          <cell r="AF641">
            <v>253500</v>
          </cell>
        </row>
        <row r="642">
          <cell r="E642" t="str">
            <v>City of Live Oak</v>
          </cell>
          <cell r="J642">
            <v>2007</v>
          </cell>
          <cell r="M642">
            <v>410000</v>
          </cell>
          <cell r="Z642">
            <v>61500</v>
          </cell>
          <cell r="AC642">
            <v>82000</v>
          </cell>
          <cell r="AF642">
            <v>266500</v>
          </cell>
        </row>
        <row r="643">
          <cell r="E643" t="str">
            <v>Caltrans District 3</v>
          </cell>
          <cell r="J643">
            <v>2007</v>
          </cell>
          <cell r="M643">
            <v>454000</v>
          </cell>
          <cell r="Z643">
            <v>68100</v>
          </cell>
          <cell r="AC643">
            <v>90800</v>
          </cell>
          <cell r="AF643">
            <v>295100</v>
          </cell>
        </row>
        <row r="644">
          <cell r="E644" t="str">
            <v>City of Auburn Dept. of Public Works</v>
          </cell>
          <cell r="J644">
            <v>2007</v>
          </cell>
          <cell r="M644">
            <v>466000</v>
          </cell>
          <cell r="Z644">
            <v>69900</v>
          </cell>
          <cell r="AC644">
            <v>93200</v>
          </cell>
          <cell r="AF644">
            <v>302900</v>
          </cell>
        </row>
        <row r="645">
          <cell r="E645" t="str">
            <v>City of Auburn Dept. of Public Works</v>
          </cell>
          <cell r="J645">
            <v>2007</v>
          </cell>
          <cell r="M645">
            <v>560073</v>
          </cell>
          <cell r="Z645">
            <v>84010.95</v>
          </cell>
          <cell r="AC645">
            <v>112014.6</v>
          </cell>
          <cell r="AF645">
            <v>364047.45</v>
          </cell>
        </row>
        <row r="646">
          <cell r="E646" t="str">
            <v>El Dorado County Dept of Transportation</v>
          </cell>
          <cell r="J646">
            <v>2007</v>
          </cell>
          <cell r="M646">
            <v>574000</v>
          </cell>
          <cell r="Z646">
            <v>86100</v>
          </cell>
          <cell r="AC646">
            <v>114800</v>
          </cell>
          <cell r="AF646">
            <v>373100</v>
          </cell>
        </row>
        <row r="647">
          <cell r="E647" t="str">
            <v>City of Folsom Dept of Public Works</v>
          </cell>
          <cell r="J647">
            <v>2007</v>
          </cell>
          <cell r="M647">
            <v>603441</v>
          </cell>
          <cell r="Z647">
            <v>90516.15</v>
          </cell>
          <cell r="AC647">
            <v>120688.20000000001</v>
          </cell>
          <cell r="AF647">
            <v>392236.65</v>
          </cell>
        </row>
        <row r="648">
          <cell r="E648" t="str">
            <v>City of Auburn Dept. of Public Works</v>
          </cell>
          <cell r="J648">
            <v>2007</v>
          </cell>
          <cell r="M648">
            <v>664787</v>
          </cell>
          <cell r="Z648">
            <v>99718.05</v>
          </cell>
          <cell r="AC648">
            <v>132957.4</v>
          </cell>
          <cell r="AF648">
            <v>432111.55</v>
          </cell>
        </row>
        <row r="649">
          <cell r="E649" t="str">
            <v>Caltrans District 3</v>
          </cell>
          <cell r="J649">
            <v>2007</v>
          </cell>
          <cell r="M649">
            <v>710000</v>
          </cell>
          <cell r="Z649">
            <v>106500</v>
          </cell>
          <cell r="AC649">
            <v>142000</v>
          </cell>
          <cell r="AF649">
            <v>461500</v>
          </cell>
        </row>
        <row r="650">
          <cell r="E650" t="str">
            <v>City of Sacramento Dept of Transportation</v>
          </cell>
          <cell r="J650">
            <v>2007</v>
          </cell>
          <cell r="M650">
            <v>773000</v>
          </cell>
          <cell r="Z650">
            <v>115950</v>
          </cell>
          <cell r="AC650">
            <v>154600</v>
          </cell>
          <cell r="AF650">
            <v>502450</v>
          </cell>
        </row>
        <row r="651">
          <cell r="E651" t="str">
            <v>City of Rocklin Division of Engineering</v>
          </cell>
          <cell r="J651">
            <v>2007</v>
          </cell>
          <cell r="M651">
            <v>967133</v>
          </cell>
          <cell r="Z651">
            <v>145069.94999999998</v>
          </cell>
          <cell r="AC651">
            <v>193426.6</v>
          </cell>
          <cell r="AF651">
            <v>628636.45000000007</v>
          </cell>
        </row>
        <row r="652">
          <cell r="E652" t="str">
            <v>Placer County Dept of Public Works</v>
          </cell>
          <cell r="J652">
            <v>2007</v>
          </cell>
          <cell r="M652">
            <v>1063000</v>
          </cell>
          <cell r="Z652">
            <v>159450</v>
          </cell>
          <cell r="AC652">
            <v>212600</v>
          </cell>
          <cell r="AF652">
            <v>690950</v>
          </cell>
        </row>
        <row r="653">
          <cell r="E653" t="str">
            <v>City of Colfax Dept of Public Works</v>
          </cell>
          <cell r="J653">
            <v>2007</v>
          </cell>
          <cell r="M653">
            <v>1087500</v>
          </cell>
          <cell r="Z653">
            <v>163125</v>
          </cell>
          <cell r="AC653">
            <v>217500</v>
          </cell>
          <cell r="AF653">
            <v>706875</v>
          </cell>
        </row>
        <row r="654">
          <cell r="E654" t="str">
            <v>City of Wheatland</v>
          </cell>
          <cell r="J654">
            <v>2007</v>
          </cell>
          <cell r="M654">
            <v>1090000</v>
          </cell>
          <cell r="Z654">
            <v>163500</v>
          </cell>
          <cell r="AC654">
            <v>218000</v>
          </cell>
          <cell r="AF654">
            <v>708500</v>
          </cell>
        </row>
        <row r="655">
          <cell r="E655" t="str">
            <v>City of Citrus Heights</v>
          </cell>
          <cell r="J655">
            <v>2007</v>
          </cell>
          <cell r="M655">
            <v>1200000</v>
          </cell>
          <cell r="Z655">
            <v>180000</v>
          </cell>
          <cell r="AC655">
            <v>240000</v>
          </cell>
          <cell r="AF655">
            <v>780000</v>
          </cell>
        </row>
        <row r="656">
          <cell r="E656" t="str">
            <v>El Dorado County Parks and Recreation</v>
          </cell>
          <cell r="J656">
            <v>2007</v>
          </cell>
          <cell r="M656">
            <v>1223000</v>
          </cell>
          <cell r="Z656">
            <v>183450</v>
          </cell>
          <cell r="AC656">
            <v>244600</v>
          </cell>
          <cell r="AF656">
            <v>794950</v>
          </cell>
        </row>
        <row r="657">
          <cell r="E657" t="str">
            <v>City of Folsom Dept of Public Works</v>
          </cell>
          <cell r="J657">
            <v>2007</v>
          </cell>
          <cell r="M657">
            <v>1441000</v>
          </cell>
          <cell r="Z657">
            <v>216150</v>
          </cell>
          <cell r="AC657">
            <v>288200</v>
          </cell>
          <cell r="AF657">
            <v>936650</v>
          </cell>
        </row>
        <row r="658">
          <cell r="E658" t="str">
            <v>El Dorado County Dept of Transportation</v>
          </cell>
          <cell r="J658">
            <v>2007</v>
          </cell>
          <cell r="M658">
            <v>1713000</v>
          </cell>
          <cell r="Z658">
            <v>256950</v>
          </cell>
          <cell r="AC658">
            <v>342600</v>
          </cell>
          <cell r="AF658">
            <v>1113450</v>
          </cell>
        </row>
        <row r="659">
          <cell r="E659" t="str">
            <v>City of Sacramento Dept of Transportation</v>
          </cell>
          <cell r="J659">
            <v>2007</v>
          </cell>
          <cell r="M659">
            <v>2627794</v>
          </cell>
          <cell r="Z659">
            <v>394169.1</v>
          </cell>
          <cell r="AC659">
            <v>525558.80000000005</v>
          </cell>
          <cell r="AF659">
            <v>1708066.1</v>
          </cell>
        </row>
        <row r="660">
          <cell r="E660" t="str">
            <v>City of Rocklin Division of Engineering</v>
          </cell>
          <cell r="J660">
            <v>2007</v>
          </cell>
          <cell r="M660">
            <v>2682000</v>
          </cell>
          <cell r="Z660">
            <v>402300</v>
          </cell>
          <cell r="AC660">
            <v>536400</v>
          </cell>
          <cell r="AF660">
            <v>1743300</v>
          </cell>
        </row>
        <row r="661">
          <cell r="E661" t="str">
            <v>El Dorado County Dept of Transportation</v>
          </cell>
          <cell r="J661">
            <v>2007</v>
          </cell>
          <cell r="M661">
            <v>2935800</v>
          </cell>
          <cell r="Z661">
            <v>440370</v>
          </cell>
          <cell r="AC661">
            <v>587160</v>
          </cell>
          <cell r="AF661">
            <v>1908270</v>
          </cell>
        </row>
        <row r="662">
          <cell r="E662" t="str">
            <v>Caltrans District 3</v>
          </cell>
          <cell r="J662">
            <v>2007</v>
          </cell>
          <cell r="M662">
            <v>3200000</v>
          </cell>
          <cell r="Z662">
            <v>480000</v>
          </cell>
          <cell r="AC662">
            <v>640000</v>
          </cell>
          <cell r="AF662">
            <v>2080000</v>
          </cell>
        </row>
        <row r="663">
          <cell r="E663" t="str">
            <v>City of Sacramento Dept of Transportation</v>
          </cell>
          <cell r="J663">
            <v>2007</v>
          </cell>
          <cell r="M663">
            <v>3235806</v>
          </cell>
          <cell r="Z663">
            <v>485370.89999999997</v>
          </cell>
          <cell r="AC663">
            <v>647161.20000000007</v>
          </cell>
          <cell r="AF663">
            <v>2103273.9</v>
          </cell>
        </row>
        <row r="664">
          <cell r="E664" t="str">
            <v>City of Roseville Dept of Public Works</v>
          </cell>
          <cell r="J664">
            <v>2008</v>
          </cell>
          <cell r="M664">
            <v>4224000</v>
          </cell>
          <cell r="Z664">
            <v>633600</v>
          </cell>
          <cell r="AC664">
            <v>844800</v>
          </cell>
          <cell r="AF664">
            <v>2745600</v>
          </cell>
        </row>
        <row r="665">
          <cell r="E665" t="str">
            <v>Sacramento County Dept of Transportation</v>
          </cell>
          <cell r="J665">
            <v>2008</v>
          </cell>
          <cell r="M665">
            <v>4279456</v>
          </cell>
          <cell r="Z665">
            <v>641918.4</v>
          </cell>
          <cell r="AC665">
            <v>855891.20000000007</v>
          </cell>
          <cell r="AF665">
            <v>2781646.4</v>
          </cell>
        </row>
        <row r="666">
          <cell r="E666" t="str">
            <v>Placer County Transportation Planning Agency</v>
          </cell>
          <cell r="J666">
            <v>2008</v>
          </cell>
          <cell r="M666">
            <v>4700000</v>
          </cell>
          <cell r="Z666">
            <v>705000</v>
          </cell>
          <cell r="AC666">
            <v>940000</v>
          </cell>
          <cell r="AF666">
            <v>3055000</v>
          </cell>
        </row>
        <row r="667">
          <cell r="E667" t="str">
            <v>City of Rancho Cordova</v>
          </cell>
          <cell r="J667">
            <v>2008</v>
          </cell>
          <cell r="M667">
            <v>4803720</v>
          </cell>
          <cell r="Z667">
            <v>720558</v>
          </cell>
          <cell r="AC667">
            <v>960744</v>
          </cell>
          <cell r="AF667">
            <v>3122418</v>
          </cell>
        </row>
        <row r="668">
          <cell r="E668" t="str">
            <v>City of Sacramento Dept of Transportation</v>
          </cell>
          <cell r="J668">
            <v>2008</v>
          </cell>
          <cell r="M668">
            <v>5068138</v>
          </cell>
          <cell r="Z668">
            <v>760220.7</v>
          </cell>
          <cell r="AC668">
            <v>1013627.6000000001</v>
          </cell>
          <cell r="AF668">
            <v>3294289.7</v>
          </cell>
        </row>
        <row r="669">
          <cell r="E669" t="str">
            <v>City of Roseville Dept of Public Works</v>
          </cell>
          <cell r="J669">
            <v>2008</v>
          </cell>
          <cell r="M669">
            <v>5600000</v>
          </cell>
          <cell r="Z669">
            <v>840000</v>
          </cell>
          <cell r="AC669">
            <v>1120000</v>
          </cell>
          <cell r="AF669">
            <v>3640000</v>
          </cell>
        </row>
        <row r="670">
          <cell r="E670" t="str">
            <v>Sacramento County Dept of Transportation</v>
          </cell>
          <cell r="J670">
            <v>2008</v>
          </cell>
          <cell r="M670">
            <v>6000000</v>
          </cell>
          <cell r="Z670">
            <v>900000</v>
          </cell>
          <cell r="AC670">
            <v>1200000</v>
          </cell>
          <cell r="AF670">
            <v>3900000</v>
          </cell>
        </row>
        <row r="671">
          <cell r="E671" t="str">
            <v>Sacramento County Dept of Transportation</v>
          </cell>
          <cell r="J671">
            <v>2008</v>
          </cell>
          <cell r="M671">
            <v>6600000</v>
          </cell>
          <cell r="Z671">
            <v>990000</v>
          </cell>
          <cell r="AC671">
            <v>1320000</v>
          </cell>
          <cell r="AF671">
            <v>4290000</v>
          </cell>
        </row>
        <row r="672">
          <cell r="E672" t="str">
            <v>Caltrans District 3</v>
          </cell>
          <cell r="J672">
            <v>2008</v>
          </cell>
          <cell r="M672">
            <v>7228000</v>
          </cell>
          <cell r="Z672">
            <v>1084200</v>
          </cell>
          <cell r="AC672">
            <v>1445600</v>
          </cell>
          <cell r="AF672">
            <v>4698200</v>
          </cell>
        </row>
        <row r="673">
          <cell r="E673" t="str">
            <v>Sacramento County Dept of Transportation</v>
          </cell>
          <cell r="J673">
            <v>2008</v>
          </cell>
          <cell r="M673">
            <v>8517000</v>
          </cell>
          <cell r="Z673">
            <v>1277550</v>
          </cell>
          <cell r="AC673">
            <v>1703400</v>
          </cell>
          <cell r="AF673">
            <v>5536050</v>
          </cell>
        </row>
        <row r="674">
          <cell r="E674" t="str">
            <v>Caltrans District 3</v>
          </cell>
          <cell r="J674">
            <v>2008</v>
          </cell>
          <cell r="M674">
            <v>9400000</v>
          </cell>
          <cell r="Z674">
            <v>1410000</v>
          </cell>
          <cell r="AC674">
            <v>1880000</v>
          </cell>
          <cell r="AF674">
            <v>6110000</v>
          </cell>
        </row>
        <row r="675">
          <cell r="E675" t="str">
            <v>El Dorado County Dept of Transportation</v>
          </cell>
          <cell r="J675">
            <v>2008</v>
          </cell>
          <cell r="M675">
            <v>9434513</v>
          </cell>
          <cell r="Z675">
            <v>1415176.95</v>
          </cell>
          <cell r="AC675">
            <v>1886902.6</v>
          </cell>
          <cell r="AF675">
            <v>6132433.4500000002</v>
          </cell>
        </row>
        <row r="676">
          <cell r="E676" t="str">
            <v>City of Roseville Dept of Public Works</v>
          </cell>
          <cell r="J676">
            <v>2008</v>
          </cell>
          <cell r="M676">
            <v>9590000</v>
          </cell>
          <cell r="Z676">
            <v>1438500</v>
          </cell>
          <cell r="AC676">
            <v>1918000</v>
          </cell>
          <cell r="AF676">
            <v>6233500</v>
          </cell>
        </row>
        <row r="677">
          <cell r="E677" t="str">
            <v>Caltrans District 3</v>
          </cell>
          <cell r="J677">
            <v>2010</v>
          </cell>
          <cell r="M677">
            <v>21883000</v>
          </cell>
          <cell r="Z677">
            <v>3282450</v>
          </cell>
          <cell r="AC677">
            <v>4376600</v>
          </cell>
          <cell r="AF677">
            <v>14223950</v>
          </cell>
        </row>
        <row r="678">
          <cell r="E678" t="str">
            <v>Caltrans District 3</v>
          </cell>
          <cell r="J678">
            <v>2011</v>
          </cell>
          <cell r="M678">
            <v>33654000</v>
          </cell>
          <cell r="Z678">
            <v>5048100</v>
          </cell>
          <cell r="AC678">
            <v>6730800</v>
          </cell>
          <cell r="AF678">
            <v>21875100</v>
          </cell>
        </row>
        <row r="679">
          <cell r="E679" t="str">
            <v>Caltrans District 3</v>
          </cell>
          <cell r="J679">
            <v>2011</v>
          </cell>
          <cell r="M679">
            <v>71303000</v>
          </cell>
          <cell r="Z679">
            <v>10695450</v>
          </cell>
          <cell r="AC679">
            <v>14260600</v>
          </cell>
          <cell r="AF679">
            <v>46346950</v>
          </cell>
        </row>
        <row r="680">
          <cell r="E680" t="str">
            <v>City of Elk Grove</v>
          </cell>
          <cell r="J680">
            <v>2008</v>
          </cell>
          <cell r="M680">
            <v>475000</v>
          </cell>
          <cell r="Y680">
            <v>2005</v>
          </cell>
          <cell r="Z680">
            <v>71250</v>
          </cell>
          <cell r="AB680">
            <v>2006</v>
          </cell>
          <cell r="AC680">
            <v>95000</v>
          </cell>
          <cell r="AE680">
            <v>2007</v>
          </cell>
          <cell r="AF680">
            <v>308750</v>
          </cell>
        </row>
        <row r="681">
          <cell r="E681" t="str">
            <v>City of Roseville Dept of Public Works</v>
          </cell>
          <cell r="J681">
            <v>2008</v>
          </cell>
          <cell r="M681">
            <v>1000000</v>
          </cell>
          <cell r="Y681">
            <v>2005</v>
          </cell>
          <cell r="Z681">
            <v>150000</v>
          </cell>
          <cell r="AB681">
            <v>2006</v>
          </cell>
          <cell r="AC681">
            <v>200000</v>
          </cell>
          <cell r="AE681">
            <v>2007</v>
          </cell>
          <cell r="AF681">
            <v>650000</v>
          </cell>
        </row>
        <row r="682">
          <cell r="E682" t="str">
            <v>El Dorado County Transportation Commission</v>
          </cell>
          <cell r="J682">
            <v>2008</v>
          </cell>
          <cell r="M682">
            <v>2347002</v>
          </cell>
          <cell r="Y682">
            <v>2005</v>
          </cell>
          <cell r="Z682">
            <v>352050.3</v>
          </cell>
          <cell r="AB682">
            <v>2006</v>
          </cell>
          <cell r="AC682">
            <v>469400.4</v>
          </cell>
          <cell r="AE682">
            <v>2007</v>
          </cell>
          <cell r="AF682">
            <v>1525551.3</v>
          </cell>
        </row>
        <row r="683">
          <cell r="E683" t="str">
            <v>City of Rocklin Division of Engineering</v>
          </cell>
          <cell r="J683">
            <v>2008</v>
          </cell>
          <cell r="M683">
            <v>3200000</v>
          </cell>
          <cell r="Y683">
            <v>2005</v>
          </cell>
          <cell r="Z683">
            <v>480000</v>
          </cell>
          <cell r="AB683">
            <v>2006</v>
          </cell>
          <cell r="AC683">
            <v>640000</v>
          </cell>
          <cell r="AE683">
            <v>2007</v>
          </cell>
          <cell r="AF683">
            <v>2080000</v>
          </cell>
        </row>
        <row r="684">
          <cell r="E684" t="str">
            <v>El Dorado County Dept of Transportation</v>
          </cell>
          <cell r="J684">
            <v>2008</v>
          </cell>
          <cell r="M684">
            <v>3651000</v>
          </cell>
          <cell r="Y684">
            <v>2005</v>
          </cell>
          <cell r="Z684">
            <v>547650</v>
          </cell>
          <cell r="AB684">
            <v>2006</v>
          </cell>
          <cell r="AC684">
            <v>730200</v>
          </cell>
          <cell r="AE684">
            <v>2007</v>
          </cell>
          <cell r="AF684">
            <v>2373150</v>
          </cell>
        </row>
        <row r="685">
          <cell r="E685" t="str">
            <v>City of Roseville Dept of Public Works</v>
          </cell>
          <cell r="J685">
            <v>2009</v>
          </cell>
          <cell r="M685">
            <v>5000000</v>
          </cell>
          <cell r="Y685">
            <v>2005</v>
          </cell>
          <cell r="Z685">
            <v>750000</v>
          </cell>
          <cell r="AB685">
            <v>2007</v>
          </cell>
          <cell r="AC685">
            <v>1000000</v>
          </cell>
          <cell r="AE685">
            <v>2008</v>
          </cell>
          <cell r="AF685">
            <v>3250000</v>
          </cell>
        </row>
        <row r="686">
          <cell r="E686" t="str">
            <v>Placer County Dept of Public Works</v>
          </cell>
          <cell r="J686">
            <v>2009</v>
          </cell>
          <cell r="M686">
            <v>5183000</v>
          </cell>
          <cell r="Y686">
            <v>2005</v>
          </cell>
          <cell r="Z686">
            <v>777450</v>
          </cell>
          <cell r="AB686">
            <v>2007</v>
          </cell>
          <cell r="AC686">
            <v>1036600</v>
          </cell>
          <cell r="AE686">
            <v>2008</v>
          </cell>
          <cell r="AF686">
            <v>3368950</v>
          </cell>
        </row>
        <row r="687">
          <cell r="E687" t="str">
            <v>Placer County Dept of Public Works</v>
          </cell>
          <cell r="J687">
            <v>2009</v>
          </cell>
          <cell r="M687">
            <v>8081700</v>
          </cell>
          <cell r="Y687">
            <v>2005</v>
          </cell>
          <cell r="Z687">
            <v>1212255</v>
          </cell>
          <cell r="AB687">
            <v>2007</v>
          </cell>
          <cell r="AC687">
            <v>1616340</v>
          </cell>
          <cell r="AE687">
            <v>2008</v>
          </cell>
          <cell r="AF687">
            <v>5253105</v>
          </cell>
        </row>
        <row r="688">
          <cell r="E688" t="str">
            <v>City of Lincoln Dept of Public Works</v>
          </cell>
          <cell r="J688">
            <v>2011</v>
          </cell>
          <cell r="M688">
            <v>12000000</v>
          </cell>
          <cell r="Y688">
            <v>2005</v>
          </cell>
          <cell r="Z688">
            <v>1800000</v>
          </cell>
          <cell r="AB688">
            <v>2008</v>
          </cell>
          <cell r="AC688">
            <v>2400000</v>
          </cell>
          <cell r="AE688">
            <v>2009</v>
          </cell>
          <cell r="AF688">
            <v>7800000</v>
          </cell>
        </row>
        <row r="689">
          <cell r="E689" t="str">
            <v>Caltrans District 3</v>
          </cell>
          <cell r="J689">
            <v>2012</v>
          </cell>
          <cell r="M689">
            <v>55000000</v>
          </cell>
          <cell r="Y689">
            <v>2005</v>
          </cell>
          <cell r="Z689">
            <v>8250000</v>
          </cell>
          <cell r="AB689">
            <v>2008</v>
          </cell>
          <cell r="AC689">
            <v>11000000</v>
          </cell>
          <cell r="AE689">
            <v>2010</v>
          </cell>
          <cell r="AF689">
            <v>35750000</v>
          </cell>
        </row>
        <row r="690">
          <cell r="E690" t="str">
            <v>Caltrans District 3</v>
          </cell>
          <cell r="J690">
            <v>2012</v>
          </cell>
          <cell r="M690">
            <v>76000000</v>
          </cell>
          <cell r="Y690">
            <v>2005</v>
          </cell>
          <cell r="Z690">
            <v>11400000</v>
          </cell>
          <cell r="AB690">
            <v>2008</v>
          </cell>
          <cell r="AC690">
            <v>15200000</v>
          </cell>
          <cell r="AE690">
            <v>2010</v>
          </cell>
          <cell r="AF690">
            <v>49400000</v>
          </cell>
        </row>
        <row r="691">
          <cell r="E691" t="str">
            <v>Caltrans District 3</v>
          </cell>
          <cell r="J691">
            <v>2012</v>
          </cell>
          <cell r="M691">
            <v>76600000</v>
          </cell>
          <cell r="Y691">
            <v>2005</v>
          </cell>
          <cell r="Z691">
            <v>11490000</v>
          </cell>
          <cell r="AB691">
            <v>2008</v>
          </cell>
          <cell r="AC691">
            <v>15320000</v>
          </cell>
          <cell r="AE691">
            <v>2010</v>
          </cell>
          <cell r="AF691">
            <v>49790000</v>
          </cell>
        </row>
        <row r="692">
          <cell r="E692" t="str">
            <v>El Dorado County Dept of Transportation</v>
          </cell>
          <cell r="J692">
            <v>2008</v>
          </cell>
          <cell r="M692">
            <v>1107500</v>
          </cell>
          <cell r="Y692">
            <v>2005</v>
          </cell>
          <cell r="Z692">
            <v>166125</v>
          </cell>
          <cell r="AB692">
            <v>2006</v>
          </cell>
          <cell r="AC692">
            <v>221500</v>
          </cell>
          <cell r="AE692">
            <v>2007</v>
          </cell>
          <cell r="AF692">
            <v>719875</v>
          </cell>
        </row>
        <row r="693">
          <cell r="E693" t="str">
            <v>City of Folsom Dept of Public Works</v>
          </cell>
          <cell r="J693">
            <v>2008</v>
          </cell>
          <cell r="M693">
            <v>1200000</v>
          </cell>
          <cell r="Y693">
            <v>2005</v>
          </cell>
          <cell r="Z693">
            <v>180000</v>
          </cell>
          <cell r="AB693">
            <v>2006</v>
          </cell>
          <cell r="AC693">
            <v>240000</v>
          </cell>
          <cell r="AE693">
            <v>2007</v>
          </cell>
          <cell r="AF693">
            <v>780000</v>
          </cell>
        </row>
        <row r="694">
          <cell r="E694" t="str">
            <v>Sacramento County Dept of Transportation</v>
          </cell>
          <cell r="J694">
            <v>2008</v>
          </cell>
          <cell r="M694">
            <v>1725000</v>
          </cell>
          <cell r="Y694">
            <v>2005</v>
          </cell>
          <cell r="Z694">
            <v>258750</v>
          </cell>
          <cell r="AB694">
            <v>2006</v>
          </cell>
          <cell r="AC694">
            <v>345000</v>
          </cell>
          <cell r="AE694">
            <v>2007</v>
          </cell>
          <cell r="AF694">
            <v>1121250</v>
          </cell>
        </row>
        <row r="695">
          <cell r="E695" t="str">
            <v>City of Elk Grove</v>
          </cell>
          <cell r="J695">
            <v>2008</v>
          </cell>
          <cell r="M695">
            <v>1850000</v>
          </cell>
          <cell r="Y695">
            <v>2005</v>
          </cell>
          <cell r="Z695">
            <v>277500</v>
          </cell>
          <cell r="AB695">
            <v>2006</v>
          </cell>
          <cell r="AC695">
            <v>370000</v>
          </cell>
          <cell r="AE695">
            <v>2007</v>
          </cell>
          <cell r="AF695">
            <v>1202500</v>
          </cell>
        </row>
        <row r="696">
          <cell r="E696" t="str">
            <v>City of Folsom Dept of Public Works</v>
          </cell>
          <cell r="J696">
            <v>2008</v>
          </cell>
          <cell r="M696">
            <v>2120000</v>
          </cell>
          <cell r="Y696">
            <v>2005</v>
          </cell>
          <cell r="Z696">
            <v>318000</v>
          </cell>
          <cell r="AB696">
            <v>2006</v>
          </cell>
          <cell r="AC696">
            <v>424000</v>
          </cell>
          <cell r="AE696">
            <v>2007</v>
          </cell>
          <cell r="AF696">
            <v>1378000</v>
          </cell>
        </row>
        <row r="697">
          <cell r="E697" t="str">
            <v>City of Rocklin Division of Engineering</v>
          </cell>
          <cell r="J697">
            <v>2008</v>
          </cell>
          <cell r="M697">
            <v>2500000</v>
          </cell>
          <cell r="Y697">
            <v>2005</v>
          </cell>
          <cell r="Z697">
            <v>375000</v>
          </cell>
          <cell r="AB697">
            <v>2006</v>
          </cell>
          <cell r="AC697">
            <v>500000</v>
          </cell>
          <cell r="AE697">
            <v>2007</v>
          </cell>
          <cell r="AF697">
            <v>1625000</v>
          </cell>
        </row>
        <row r="698">
          <cell r="E698" t="str">
            <v>City of Elk Grove</v>
          </cell>
          <cell r="J698">
            <v>2008</v>
          </cell>
          <cell r="M698">
            <v>3100000</v>
          </cell>
          <cell r="Y698">
            <v>2005</v>
          </cell>
          <cell r="Z698">
            <v>465000</v>
          </cell>
          <cell r="AB698">
            <v>2006</v>
          </cell>
          <cell r="AC698">
            <v>620000</v>
          </cell>
          <cell r="AE698">
            <v>2007</v>
          </cell>
          <cell r="AF698">
            <v>2015000</v>
          </cell>
        </row>
        <row r="699">
          <cell r="E699" t="str">
            <v>City of Woodland Dept of Public Works</v>
          </cell>
          <cell r="J699">
            <v>2008</v>
          </cell>
          <cell r="M699">
            <v>3338450</v>
          </cell>
          <cell r="Y699">
            <v>2005</v>
          </cell>
          <cell r="Z699">
            <v>500767.5</v>
          </cell>
          <cell r="AB699">
            <v>2006</v>
          </cell>
          <cell r="AC699">
            <v>667690</v>
          </cell>
          <cell r="AE699">
            <v>2007</v>
          </cell>
          <cell r="AF699">
            <v>2169992.5</v>
          </cell>
        </row>
        <row r="700">
          <cell r="E700" t="str">
            <v>City of Rocklin Division of Engineering</v>
          </cell>
          <cell r="J700">
            <v>2008</v>
          </cell>
          <cell r="M700">
            <v>3436900</v>
          </cell>
          <cell r="Y700">
            <v>2005</v>
          </cell>
          <cell r="Z700">
            <v>515535</v>
          </cell>
          <cell r="AB700">
            <v>2006</v>
          </cell>
          <cell r="AC700">
            <v>687380</v>
          </cell>
          <cell r="AE700">
            <v>2007</v>
          </cell>
          <cell r="AF700">
            <v>2233985</v>
          </cell>
        </row>
        <row r="701">
          <cell r="E701" t="str">
            <v>City of Galt Dept of Public Works</v>
          </cell>
          <cell r="J701">
            <v>2008</v>
          </cell>
          <cell r="M701">
            <v>3500000</v>
          </cell>
          <cell r="Y701">
            <v>2005</v>
          </cell>
          <cell r="Z701">
            <v>525000</v>
          </cell>
          <cell r="AB701">
            <v>2006</v>
          </cell>
          <cell r="AC701">
            <v>700000</v>
          </cell>
          <cell r="AE701">
            <v>2007</v>
          </cell>
          <cell r="AF701">
            <v>2275000</v>
          </cell>
        </row>
        <row r="702">
          <cell r="E702" t="str">
            <v>Sacramento County Dept of Transportation</v>
          </cell>
          <cell r="J702">
            <v>2008</v>
          </cell>
          <cell r="M702">
            <v>3854000</v>
          </cell>
          <cell r="Y702">
            <v>2005</v>
          </cell>
          <cell r="Z702">
            <v>578100</v>
          </cell>
          <cell r="AB702">
            <v>2006</v>
          </cell>
          <cell r="AC702">
            <v>770800</v>
          </cell>
          <cell r="AE702">
            <v>2007</v>
          </cell>
          <cell r="AF702">
            <v>2505100</v>
          </cell>
        </row>
        <row r="703">
          <cell r="E703" t="str">
            <v>Placer County Dept of Public Works</v>
          </cell>
          <cell r="J703">
            <v>2009</v>
          </cell>
          <cell r="M703">
            <v>4000000</v>
          </cell>
          <cell r="Y703">
            <v>2005</v>
          </cell>
          <cell r="Z703">
            <v>600000</v>
          </cell>
          <cell r="AB703">
            <v>2007</v>
          </cell>
          <cell r="AC703">
            <v>800000</v>
          </cell>
          <cell r="AE703">
            <v>2008</v>
          </cell>
          <cell r="AF703">
            <v>2600000</v>
          </cell>
        </row>
        <row r="704">
          <cell r="E704" t="str">
            <v>El Dorado County Dept of Transportation</v>
          </cell>
          <cell r="J704">
            <v>2009</v>
          </cell>
          <cell r="M704">
            <v>4118000</v>
          </cell>
          <cell r="Y704">
            <v>2005</v>
          </cell>
          <cell r="Z704">
            <v>617700</v>
          </cell>
          <cell r="AB704">
            <v>2007</v>
          </cell>
          <cell r="AC704">
            <v>823600</v>
          </cell>
          <cell r="AE704">
            <v>2008</v>
          </cell>
          <cell r="AF704">
            <v>2676700</v>
          </cell>
        </row>
        <row r="705">
          <cell r="E705" t="str">
            <v>Sacramento County Dept of Transportation</v>
          </cell>
          <cell r="J705">
            <v>2009</v>
          </cell>
          <cell r="M705">
            <v>5000000</v>
          </cell>
          <cell r="Y705">
            <v>2005</v>
          </cell>
          <cell r="Z705">
            <v>750000</v>
          </cell>
          <cell r="AB705">
            <v>2007</v>
          </cell>
          <cell r="AC705">
            <v>1000000</v>
          </cell>
          <cell r="AE705">
            <v>2008</v>
          </cell>
          <cell r="AF705">
            <v>3250000</v>
          </cell>
        </row>
        <row r="706">
          <cell r="E706" t="str">
            <v>Sacramento County Dept of Transportation</v>
          </cell>
          <cell r="J706">
            <v>2009</v>
          </cell>
          <cell r="M706">
            <v>5844000</v>
          </cell>
          <cell r="Y706">
            <v>2005</v>
          </cell>
          <cell r="Z706">
            <v>876600</v>
          </cell>
          <cell r="AB706">
            <v>2007</v>
          </cell>
          <cell r="AC706">
            <v>1168800</v>
          </cell>
          <cell r="AE706">
            <v>2008</v>
          </cell>
          <cell r="AF706">
            <v>3798600</v>
          </cell>
        </row>
        <row r="707">
          <cell r="E707" t="str">
            <v>Sutter County Dept of Public Works</v>
          </cell>
          <cell r="J707">
            <v>2009</v>
          </cell>
          <cell r="M707">
            <v>6800000</v>
          </cell>
          <cell r="Y707">
            <v>2005</v>
          </cell>
          <cell r="Z707">
            <v>1020000</v>
          </cell>
          <cell r="AB707">
            <v>2007</v>
          </cell>
          <cell r="AC707">
            <v>1360000</v>
          </cell>
          <cell r="AE707">
            <v>2008</v>
          </cell>
          <cell r="AF707">
            <v>4420000</v>
          </cell>
        </row>
        <row r="708">
          <cell r="E708" t="str">
            <v>Sutter County Dept of Public Works</v>
          </cell>
          <cell r="J708">
            <v>2009</v>
          </cell>
          <cell r="M708">
            <v>7421000</v>
          </cell>
          <cell r="Y708">
            <v>2005</v>
          </cell>
          <cell r="Z708">
            <v>1113150</v>
          </cell>
          <cell r="AB708">
            <v>2007</v>
          </cell>
          <cell r="AC708">
            <v>1484200</v>
          </cell>
          <cell r="AE708">
            <v>2008</v>
          </cell>
          <cell r="AF708">
            <v>4823650</v>
          </cell>
        </row>
        <row r="709">
          <cell r="E709" t="str">
            <v>Yuba County Dept of Public Works</v>
          </cell>
          <cell r="J709">
            <v>2009</v>
          </cell>
          <cell r="M709">
            <v>7500000</v>
          </cell>
          <cell r="Y709">
            <v>2005</v>
          </cell>
          <cell r="Z709">
            <v>1125000</v>
          </cell>
          <cell r="AB709">
            <v>2007</v>
          </cell>
          <cell r="AC709">
            <v>1500000</v>
          </cell>
          <cell r="AE709">
            <v>2008</v>
          </cell>
          <cell r="AF709">
            <v>4875000</v>
          </cell>
        </row>
        <row r="710">
          <cell r="E710" t="str">
            <v>El Dorado County Dept of Transportation</v>
          </cell>
          <cell r="J710">
            <v>2009</v>
          </cell>
          <cell r="M710">
            <v>7831500</v>
          </cell>
          <cell r="Y710">
            <v>2005</v>
          </cell>
          <cell r="Z710">
            <v>1174725</v>
          </cell>
          <cell r="AB710">
            <v>2007</v>
          </cell>
          <cell r="AC710">
            <v>1566300</v>
          </cell>
          <cell r="AE710">
            <v>2008</v>
          </cell>
          <cell r="AF710">
            <v>5090475</v>
          </cell>
        </row>
        <row r="711">
          <cell r="E711" t="str">
            <v>Sacramento County Dept of Transportation</v>
          </cell>
          <cell r="J711">
            <v>2009</v>
          </cell>
          <cell r="M711">
            <v>8032000</v>
          </cell>
          <cell r="Y711">
            <v>2005</v>
          </cell>
          <cell r="Z711">
            <v>1204800</v>
          </cell>
          <cell r="AB711">
            <v>2007</v>
          </cell>
          <cell r="AC711">
            <v>1606400</v>
          </cell>
          <cell r="AE711">
            <v>2008</v>
          </cell>
          <cell r="AF711">
            <v>5220800</v>
          </cell>
        </row>
        <row r="712">
          <cell r="E712" t="str">
            <v>City of Woodland Dept of Public Works</v>
          </cell>
          <cell r="J712">
            <v>2009</v>
          </cell>
          <cell r="M712">
            <v>8188100</v>
          </cell>
          <cell r="Y712">
            <v>2005</v>
          </cell>
          <cell r="Z712">
            <v>1228215</v>
          </cell>
          <cell r="AB712">
            <v>2007</v>
          </cell>
          <cell r="AC712">
            <v>1637620</v>
          </cell>
          <cell r="AE712">
            <v>2008</v>
          </cell>
          <cell r="AF712">
            <v>5322265</v>
          </cell>
        </row>
        <row r="713">
          <cell r="E713" t="str">
            <v>Sutter County Dept of Public Works</v>
          </cell>
          <cell r="J713">
            <v>2009</v>
          </cell>
          <cell r="M713">
            <v>9356000</v>
          </cell>
          <cell r="Y713">
            <v>2005</v>
          </cell>
          <cell r="Z713">
            <v>1403400</v>
          </cell>
          <cell r="AB713">
            <v>2007</v>
          </cell>
          <cell r="AC713">
            <v>1871200</v>
          </cell>
          <cell r="AE713">
            <v>2008</v>
          </cell>
          <cell r="AF713">
            <v>6081400</v>
          </cell>
        </row>
        <row r="714">
          <cell r="E714" t="str">
            <v>City of Elk Grove</v>
          </cell>
          <cell r="J714">
            <v>2009</v>
          </cell>
          <cell r="M714">
            <v>9850000</v>
          </cell>
          <cell r="Y714">
            <v>2005</v>
          </cell>
          <cell r="Z714">
            <v>1477500</v>
          </cell>
          <cell r="AB714">
            <v>2007</v>
          </cell>
          <cell r="AC714">
            <v>1970000</v>
          </cell>
          <cell r="AE714">
            <v>2008</v>
          </cell>
          <cell r="AF714">
            <v>6402500</v>
          </cell>
        </row>
        <row r="715">
          <cell r="E715" t="str">
            <v>City of Sacramento Dept of Transportation</v>
          </cell>
          <cell r="J715">
            <v>2011</v>
          </cell>
          <cell r="M715">
            <v>10000000</v>
          </cell>
          <cell r="Y715">
            <v>2005</v>
          </cell>
          <cell r="Z715">
            <v>1500000</v>
          </cell>
          <cell r="AB715">
            <v>2008</v>
          </cell>
          <cell r="AC715">
            <v>2000000</v>
          </cell>
          <cell r="AE715">
            <v>2009</v>
          </cell>
          <cell r="AF715">
            <v>6500000</v>
          </cell>
        </row>
        <row r="716">
          <cell r="E716" t="str">
            <v>Sacramento County Dept of Transportation</v>
          </cell>
          <cell r="J716">
            <v>2011</v>
          </cell>
          <cell r="M716">
            <v>10123000</v>
          </cell>
          <cell r="Y716">
            <v>2005</v>
          </cell>
          <cell r="Z716">
            <v>1518450</v>
          </cell>
          <cell r="AB716">
            <v>2008</v>
          </cell>
          <cell r="AC716">
            <v>2024600</v>
          </cell>
          <cell r="AE716">
            <v>2009</v>
          </cell>
          <cell r="AF716">
            <v>6579950</v>
          </cell>
        </row>
        <row r="717">
          <cell r="E717" t="str">
            <v>City of Roseville Dept of Public Works</v>
          </cell>
          <cell r="J717">
            <v>2011</v>
          </cell>
          <cell r="M717">
            <v>12000000</v>
          </cell>
          <cell r="Y717">
            <v>2005</v>
          </cell>
          <cell r="Z717">
            <v>1800000</v>
          </cell>
          <cell r="AB717">
            <v>2008</v>
          </cell>
          <cell r="AC717">
            <v>2400000</v>
          </cell>
          <cell r="AE717">
            <v>2009</v>
          </cell>
          <cell r="AF717">
            <v>7800000</v>
          </cell>
        </row>
        <row r="718">
          <cell r="E718" t="str">
            <v>City of Elk Grove</v>
          </cell>
          <cell r="J718">
            <v>2011</v>
          </cell>
          <cell r="M718">
            <v>15000000</v>
          </cell>
          <cell r="Y718">
            <v>2005</v>
          </cell>
          <cell r="Z718">
            <v>2250000</v>
          </cell>
          <cell r="AB718">
            <v>2008</v>
          </cell>
          <cell r="AC718">
            <v>3000000</v>
          </cell>
          <cell r="AE718">
            <v>2009</v>
          </cell>
          <cell r="AF718">
            <v>9750000</v>
          </cell>
        </row>
        <row r="719">
          <cell r="E719" t="str">
            <v>City of Elk Grove</v>
          </cell>
          <cell r="J719">
            <v>2011</v>
          </cell>
          <cell r="M719">
            <v>15000000</v>
          </cell>
          <cell r="Y719">
            <v>2005</v>
          </cell>
          <cell r="Z719">
            <v>2250000</v>
          </cell>
          <cell r="AB719">
            <v>2008</v>
          </cell>
          <cell r="AC719">
            <v>3000000</v>
          </cell>
          <cell r="AE719">
            <v>2009</v>
          </cell>
          <cell r="AF719">
            <v>9750000</v>
          </cell>
        </row>
        <row r="720">
          <cell r="E720" t="str">
            <v>Placer County Dept of Public Works</v>
          </cell>
          <cell r="J720">
            <v>2011</v>
          </cell>
          <cell r="M720">
            <v>16000000</v>
          </cell>
          <cell r="Y720">
            <v>2005</v>
          </cell>
          <cell r="Z720">
            <v>2400000</v>
          </cell>
          <cell r="AB720">
            <v>2008</v>
          </cell>
          <cell r="AC720">
            <v>3200000</v>
          </cell>
          <cell r="AE720">
            <v>2009</v>
          </cell>
          <cell r="AF720">
            <v>10400000</v>
          </cell>
        </row>
        <row r="721">
          <cell r="E721" t="str">
            <v>Sacramento County Dept of Transportation</v>
          </cell>
          <cell r="J721">
            <v>2011</v>
          </cell>
          <cell r="M721">
            <v>17232000</v>
          </cell>
          <cell r="Y721">
            <v>2005</v>
          </cell>
          <cell r="Z721">
            <v>2584800</v>
          </cell>
          <cell r="AB721">
            <v>2008</v>
          </cell>
          <cell r="AC721">
            <v>3446400</v>
          </cell>
          <cell r="AE721">
            <v>2009</v>
          </cell>
          <cell r="AF721">
            <v>11200800</v>
          </cell>
        </row>
        <row r="722">
          <cell r="E722" t="str">
            <v>Sacramento County Dept of Transportation</v>
          </cell>
          <cell r="J722">
            <v>2011</v>
          </cell>
          <cell r="M722">
            <v>25140000</v>
          </cell>
          <cell r="Y722">
            <v>2005</v>
          </cell>
          <cell r="Z722">
            <v>3771000</v>
          </cell>
          <cell r="AB722">
            <v>2008</v>
          </cell>
          <cell r="AC722">
            <v>5028000</v>
          </cell>
          <cell r="AE722">
            <v>2009</v>
          </cell>
          <cell r="AF722">
            <v>16341000</v>
          </cell>
        </row>
        <row r="723">
          <cell r="E723" t="str">
            <v>City of Rancho Cordova</v>
          </cell>
          <cell r="J723">
            <v>2012</v>
          </cell>
          <cell r="M723">
            <v>35000000</v>
          </cell>
          <cell r="Y723">
            <v>2005</v>
          </cell>
          <cell r="Z723">
            <v>5250000</v>
          </cell>
          <cell r="AB723">
            <v>2008</v>
          </cell>
          <cell r="AC723">
            <v>7000000</v>
          </cell>
          <cell r="AE723">
            <v>2010</v>
          </cell>
          <cell r="AF723">
            <v>22750000</v>
          </cell>
        </row>
        <row r="724">
          <cell r="E724" t="str">
            <v>City of Placerville Dept of Public Works</v>
          </cell>
          <cell r="J724">
            <v>2012</v>
          </cell>
          <cell r="M724">
            <v>37335000</v>
          </cell>
          <cell r="Y724">
            <v>2005</v>
          </cell>
          <cell r="Z724">
            <v>5600250</v>
          </cell>
          <cell r="AB724">
            <v>2008</v>
          </cell>
          <cell r="AC724">
            <v>7467000</v>
          </cell>
          <cell r="AE724">
            <v>2010</v>
          </cell>
          <cell r="AF724">
            <v>24267750</v>
          </cell>
        </row>
        <row r="725">
          <cell r="E725" t="str">
            <v>El Dorado County Dept of Transportation</v>
          </cell>
          <cell r="J725">
            <v>2012</v>
          </cell>
          <cell r="M725">
            <v>38200000</v>
          </cell>
          <cell r="Y725">
            <v>2005</v>
          </cell>
          <cell r="Z725">
            <v>5730000</v>
          </cell>
          <cell r="AB725">
            <v>2008</v>
          </cell>
          <cell r="AC725">
            <v>7640000</v>
          </cell>
          <cell r="AE725">
            <v>2010</v>
          </cell>
          <cell r="AF725">
            <v>24830000</v>
          </cell>
        </row>
        <row r="726">
          <cell r="E726" t="str">
            <v>City of Elk Grove</v>
          </cell>
          <cell r="J726">
            <v>2012</v>
          </cell>
          <cell r="M726">
            <v>40000000</v>
          </cell>
          <cell r="Y726">
            <v>2005</v>
          </cell>
          <cell r="Z726">
            <v>6000000</v>
          </cell>
          <cell r="AB726">
            <v>2008</v>
          </cell>
          <cell r="AC726">
            <v>8000000</v>
          </cell>
          <cell r="AE726">
            <v>2010</v>
          </cell>
          <cell r="AF726">
            <v>26000000</v>
          </cell>
        </row>
        <row r="727">
          <cell r="E727" t="str">
            <v>City of Sacramento Dept of Transportation</v>
          </cell>
          <cell r="J727">
            <v>2015</v>
          </cell>
          <cell r="M727">
            <v>200000000</v>
          </cell>
          <cell r="Y727">
            <v>2005</v>
          </cell>
          <cell r="Z727">
            <v>30000000</v>
          </cell>
          <cell r="AB727">
            <v>2010</v>
          </cell>
          <cell r="AC727">
            <v>40000000</v>
          </cell>
          <cell r="AE727">
            <v>2013</v>
          </cell>
          <cell r="AF727">
            <v>130000000</v>
          </cell>
        </row>
        <row r="728">
          <cell r="E728" t="str">
            <v>City of Wheatland</v>
          </cell>
          <cell r="J728">
            <v>2008</v>
          </cell>
          <cell r="M728">
            <v>31588</v>
          </cell>
          <cell r="Z728">
            <v>4738.2</v>
          </cell>
          <cell r="AC728">
            <v>6317.6</v>
          </cell>
          <cell r="AF728">
            <v>20532.2</v>
          </cell>
        </row>
        <row r="729">
          <cell r="E729" t="str">
            <v>Yolo County Dept of Public Works</v>
          </cell>
          <cell r="J729">
            <v>2008</v>
          </cell>
          <cell r="M729">
            <v>33888</v>
          </cell>
          <cell r="Z729">
            <v>5083.2</v>
          </cell>
          <cell r="AC729">
            <v>6777.6</v>
          </cell>
          <cell r="AF729">
            <v>22027.200000000001</v>
          </cell>
        </row>
        <row r="730">
          <cell r="E730" t="str">
            <v>City of Roseville Dept of Public Works</v>
          </cell>
          <cell r="J730">
            <v>2008</v>
          </cell>
          <cell r="M730">
            <v>67000</v>
          </cell>
          <cell r="Z730">
            <v>10050</v>
          </cell>
          <cell r="AC730">
            <v>13400</v>
          </cell>
          <cell r="AF730">
            <v>43550</v>
          </cell>
        </row>
        <row r="731">
          <cell r="E731" t="str">
            <v>City of Winters Dept of Public Works</v>
          </cell>
          <cell r="J731">
            <v>2008</v>
          </cell>
          <cell r="M731">
            <v>73167</v>
          </cell>
          <cell r="Z731">
            <v>10975.05</v>
          </cell>
          <cell r="AC731">
            <v>14633.400000000001</v>
          </cell>
          <cell r="AF731">
            <v>47558.55</v>
          </cell>
        </row>
        <row r="732">
          <cell r="E732" t="str">
            <v>Caltrans District 3</v>
          </cell>
          <cell r="J732">
            <v>2008</v>
          </cell>
          <cell r="M732">
            <v>100000</v>
          </cell>
          <cell r="Z732">
            <v>15000</v>
          </cell>
          <cell r="AC732">
            <v>20000</v>
          </cell>
          <cell r="AF732">
            <v>65000</v>
          </cell>
        </row>
        <row r="733">
          <cell r="E733" t="str">
            <v>El Dorado County Dept of Transportation</v>
          </cell>
          <cell r="J733">
            <v>2008</v>
          </cell>
          <cell r="M733">
            <v>100000</v>
          </cell>
          <cell r="Z733">
            <v>15000</v>
          </cell>
          <cell r="AC733">
            <v>20000</v>
          </cell>
          <cell r="AF733">
            <v>65000</v>
          </cell>
        </row>
        <row r="734">
          <cell r="E734" t="str">
            <v>City of Auburn Dept. of Public Works</v>
          </cell>
          <cell r="J734">
            <v>2008</v>
          </cell>
          <cell r="M734">
            <v>122440</v>
          </cell>
          <cell r="Z734">
            <v>18366</v>
          </cell>
          <cell r="AC734">
            <v>24488</v>
          </cell>
          <cell r="AF734">
            <v>79586</v>
          </cell>
        </row>
        <row r="735">
          <cell r="E735" t="str">
            <v>Sacramento County Dept of Transportation</v>
          </cell>
          <cell r="J735">
            <v>2008</v>
          </cell>
          <cell r="M735">
            <v>150000</v>
          </cell>
          <cell r="Z735">
            <v>22500</v>
          </cell>
          <cell r="AC735">
            <v>30000</v>
          </cell>
          <cell r="AF735">
            <v>97500</v>
          </cell>
        </row>
        <row r="736">
          <cell r="E736" t="str">
            <v>Sacramento County Dept of Transportation</v>
          </cell>
          <cell r="J736">
            <v>2008</v>
          </cell>
          <cell r="M736">
            <v>160000</v>
          </cell>
          <cell r="Z736">
            <v>24000</v>
          </cell>
          <cell r="AC736">
            <v>32000</v>
          </cell>
          <cell r="AF736">
            <v>104000</v>
          </cell>
        </row>
        <row r="737">
          <cell r="E737" t="str">
            <v>City of Elk Grove</v>
          </cell>
          <cell r="J737">
            <v>2008</v>
          </cell>
          <cell r="M737">
            <v>167205</v>
          </cell>
          <cell r="Z737">
            <v>25080.75</v>
          </cell>
          <cell r="AC737">
            <v>33441</v>
          </cell>
          <cell r="AF737">
            <v>108683.25</v>
          </cell>
        </row>
        <row r="738">
          <cell r="E738" t="str">
            <v>City of Galt Dept of Public Works</v>
          </cell>
          <cell r="J738">
            <v>2008</v>
          </cell>
          <cell r="M738">
            <v>200000</v>
          </cell>
          <cell r="Z738">
            <v>30000</v>
          </cell>
          <cell r="AC738">
            <v>40000</v>
          </cell>
          <cell r="AF738">
            <v>130000</v>
          </cell>
        </row>
        <row r="739">
          <cell r="E739" t="str">
            <v>Yolo County Dept of Public Works</v>
          </cell>
          <cell r="J739">
            <v>2008</v>
          </cell>
          <cell r="M739">
            <v>209000</v>
          </cell>
          <cell r="Z739">
            <v>31350</v>
          </cell>
          <cell r="AC739">
            <v>41800</v>
          </cell>
          <cell r="AF739">
            <v>135850</v>
          </cell>
        </row>
        <row r="740">
          <cell r="E740" t="str">
            <v>City of Winters Dept of Public Works</v>
          </cell>
          <cell r="J740">
            <v>2008</v>
          </cell>
          <cell r="M740">
            <v>215000</v>
          </cell>
          <cell r="Z740">
            <v>32250</v>
          </cell>
          <cell r="AC740">
            <v>43000</v>
          </cell>
          <cell r="AF740">
            <v>139750</v>
          </cell>
        </row>
        <row r="741">
          <cell r="E741" t="str">
            <v>City of Sacramento Dept of Transportation</v>
          </cell>
          <cell r="J741">
            <v>2008</v>
          </cell>
          <cell r="M741">
            <v>217973</v>
          </cell>
          <cell r="Z741">
            <v>32695.949999999997</v>
          </cell>
          <cell r="AC741">
            <v>43594.600000000006</v>
          </cell>
          <cell r="AF741">
            <v>141682.45000000001</v>
          </cell>
        </row>
        <row r="742">
          <cell r="E742" t="str">
            <v>El Dorado County Dept of Transportation</v>
          </cell>
          <cell r="J742">
            <v>2008</v>
          </cell>
          <cell r="M742">
            <v>250000</v>
          </cell>
          <cell r="Z742">
            <v>37500</v>
          </cell>
          <cell r="AC742">
            <v>50000</v>
          </cell>
          <cell r="AF742">
            <v>162500</v>
          </cell>
        </row>
        <row r="743">
          <cell r="E743" t="str">
            <v>Sutter County Dept of Public Works</v>
          </cell>
          <cell r="J743">
            <v>2008</v>
          </cell>
          <cell r="M743">
            <v>250000</v>
          </cell>
          <cell r="Z743">
            <v>37500</v>
          </cell>
          <cell r="AC743">
            <v>50000</v>
          </cell>
          <cell r="AF743">
            <v>162500</v>
          </cell>
        </row>
        <row r="744">
          <cell r="E744" t="str">
            <v>City of Live Oak</v>
          </cell>
          <cell r="J744">
            <v>2008</v>
          </cell>
          <cell r="M744">
            <v>260000</v>
          </cell>
          <cell r="Z744">
            <v>39000</v>
          </cell>
          <cell r="AC744">
            <v>52000</v>
          </cell>
          <cell r="AF744">
            <v>169000</v>
          </cell>
        </row>
        <row r="745">
          <cell r="E745" t="str">
            <v>Caltrans District 3</v>
          </cell>
          <cell r="J745">
            <v>2008</v>
          </cell>
          <cell r="M745">
            <v>300000</v>
          </cell>
          <cell r="Z745">
            <v>45000</v>
          </cell>
          <cell r="AC745">
            <v>60000</v>
          </cell>
          <cell r="AF745">
            <v>195000</v>
          </cell>
        </row>
        <row r="746">
          <cell r="E746" t="str">
            <v>City of Lincoln Dept of Public Works</v>
          </cell>
          <cell r="J746">
            <v>2008</v>
          </cell>
          <cell r="M746">
            <v>315000</v>
          </cell>
          <cell r="Z746">
            <v>47250</v>
          </cell>
          <cell r="AC746">
            <v>63000</v>
          </cell>
          <cell r="AF746">
            <v>204750</v>
          </cell>
        </row>
        <row r="747">
          <cell r="E747" t="str">
            <v>Paratransit Inc.</v>
          </cell>
          <cell r="J747">
            <v>2008</v>
          </cell>
          <cell r="M747">
            <v>342257</v>
          </cell>
          <cell r="Z747">
            <v>51338.549999999996</v>
          </cell>
          <cell r="AC747">
            <v>68451.400000000009</v>
          </cell>
          <cell r="AF747">
            <v>222467.05000000002</v>
          </cell>
        </row>
        <row r="748">
          <cell r="E748" t="str">
            <v>City of Galt Dept of Public Works</v>
          </cell>
          <cell r="J748">
            <v>2008</v>
          </cell>
          <cell r="M748">
            <v>372860</v>
          </cell>
          <cell r="Z748">
            <v>55929</v>
          </cell>
          <cell r="AC748">
            <v>74572</v>
          </cell>
          <cell r="AF748">
            <v>242359</v>
          </cell>
        </row>
        <row r="749">
          <cell r="E749" t="str">
            <v>City of Roseville Dept of Public Works</v>
          </cell>
          <cell r="J749">
            <v>2008</v>
          </cell>
          <cell r="M749">
            <v>384482</v>
          </cell>
          <cell r="Z749">
            <v>57672.299999999996</v>
          </cell>
          <cell r="AC749">
            <v>76896.400000000009</v>
          </cell>
          <cell r="AF749">
            <v>249913.30000000002</v>
          </cell>
        </row>
        <row r="750">
          <cell r="E750" t="str">
            <v>Yuba County Dept of Public Works</v>
          </cell>
          <cell r="J750">
            <v>2008</v>
          </cell>
          <cell r="M750">
            <v>395348</v>
          </cell>
          <cell r="Z750">
            <v>59302.2</v>
          </cell>
          <cell r="AC750">
            <v>79069.600000000006</v>
          </cell>
          <cell r="AF750">
            <v>256976.2</v>
          </cell>
        </row>
        <row r="751">
          <cell r="E751" t="str">
            <v>City of Galt Dept of Public Works</v>
          </cell>
          <cell r="J751">
            <v>2008</v>
          </cell>
          <cell r="M751">
            <v>462000</v>
          </cell>
          <cell r="Z751">
            <v>69300</v>
          </cell>
          <cell r="AC751">
            <v>92400</v>
          </cell>
          <cell r="AF751">
            <v>300300</v>
          </cell>
        </row>
        <row r="752">
          <cell r="E752" t="str">
            <v>City of Sacramento Dept of Transportation</v>
          </cell>
          <cell r="J752">
            <v>2008</v>
          </cell>
          <cell r="M752">
            <v>496000</v>
          </cell>
          <cell r="Z752">
            <v>74400</v>
          </cell>
          <cell r="AC752">
            <v>99200</v>
          </cell>
          <cell r="AF752">
            <v>322400</v>
          </cell>
        </row>
        <row r="753">
          <cell r="E753" t="str">
            <v>City of Roseville Dept of Public Works</v>
          </cell>
          <cell r="J753">
            <v>2008</v>
          </cell>
          <cell r="M753">
            <v>498205</v>
          </cell>
          <cell r="Z753">
            <v>74730.75</v>
          </cell>
          <cell r="AC753">
            <v>99641</v>
          </cell>
          <cell r="AF753">
            <v>323833.25</v>
          </cell>
        </row>
        <row r="754">
          <cell r="E754" t="str">
            <v>City of Roseville Dept of Public Works</v>
          </cell>
          <cell r="J754">
            <v>2008</v>
          </cell>
          <cell r="M754">
            <v>498205</v>
          </cell>
          <cell r="Z754">
            <v>74730.75</v>
          </cell>
          <cell r="AC754">
            <v>99641</v>
          </cell>
          <cell r="AF754">
            <v>323833.25</v>
          </cell>
        </row>
        <row r="755">
          <cell r="E755" t="str">
            <v>City of Galt Dept of Public Works</v>
          </cell>
          <cell r="J755">
            <v>2008</v>
          </cell>
          <cell r="M755">
            <v>500000</v>
          </cell>
          <cell r="Z755">
            <v>75000</v>
          </cell>
          <cell r="AC755">
            <v>100000</v>
          </cell>
          <cell r="AF755">
            <v>325000</v>
          </cell>
        </row>
        <row r="756">
          <cell r="E756" t="str">
            <v>Yuba County Dept of Public Works</v>
          </cell>
          <cell r="J756">
            <v>2008</v>
          </cell>
          <cell r="M756">
            <v>500000</v>
          </cell>
          <cell r="Z756">
            <v>75000</v>
          </cell>
          <cell r="AC756">
            <v>100000</v>
          </cell>
          <cell r="AF756">
            <v>325000</v>
          </cell>
        </row>
        <row r="757">
          <cell r="E757" t="str">
            <v>City of Folsom Dept of Public Works</v>
          </cell>
          <cell r="J757">
            <v>2008</v>
          </cell>
          <cell r="M757">
            <v>510000</v>
          </cell>
          <cell r="Z757">
            <v>76500</v>
          </cell>
          <cell r="AC757">
            <v>102000</v>
          </cell>
          <cell r="AF757">
            <v>331500</v>
          </cell>
        </row>
        <row r="758">
          <cell r="E758" t="str">
            <v>Yuba County Dept of Public Works</v>
          </cell>
          <cell r="J758">
            <v>2008</v>
          </cell>
          <cell r="M758">
            <v>520000</v>
          </cell>
          <cell r="Z758">
            <v>78000</v>
          </cell>
          <cell r="AC758">
            <v>104000</v>
          </cell>
          <cell r="AF758">
            <v>338000</v>
          </cell>
        </row>
        <row r="759">
          <cell r="E759" t="str">
            <v>Yuba County Dept of Public Works</v>
          </cell>
          <cell r="J759">
            <v>2008</v>
          </cell>
          <cell r="M759">
            <v>520000</v>
          </cell>
          <cell r="Z759">
            <v>78000</v>
          </cell>
          <cell r="AC759">
            <v>104000</v>
          </cell>
          <cell r="AF759">
            <v>338000</v>
          </cell>
        </row>
        <row r="760">
          <cell r="E760" t="str">
            <v>City of Colfax Dept of Public Works</v>
          </cell>
          <cell r="J760">
            <v>2008</v>
          </cell>
          <cell r="M760">
            <v>562500</v>
          </cell>
          <cell r="Z760">
            <v>84375</v>
          </cell>
          <cell r="AC760">
            <v>112500</v>
          </cell>
          <cell r="AF760">
            <v>365625</v>
          </cell>
        </row>
        <row r="761">
          <cell r="E761" t="str">
            <v>Yuba County Dept of Public Works</v>
          </cell>
          <cell r="J761">
            <v>2008</v>
          </cell>
          <cell r="M761">
            <v>564780</v>
          </cell>
          <cell r="Z761">
            <v>84717</v>
          </cell>
          <cell r="AC761">
            <v>112956</v>
          </cell>
          <cell r="AF761">
            <v>367107</v>
          </cell>
        </row>
        <row r="762">
          <cell r="E762" t="str">
            <v>Town of Loomis Dept of Public Works</v>
          </cell>
          <cell r="J762">
            <v>2008</v>
          </cell>
          <cell r="M762">
            <v>600000</v>
          </cell>
          <cell r="Z762">
            <v>90000</v>
          </cell>
          <cell r="AC762">
            <v>120000</v>
          </cell>
          <cell r="AF762">
            <v>390000</v>
          </cell>
        </row>
        <row r="763">
          <cell r="E763" t="str">
            <v>City of Elk Grove</v>
          </cell>
          <cell r="J763">
            <v>2008</v>
          </cell>
          <cell r="M763">
            <v>602500</v>
          </cell>
          <cell r="Z763">
            <v>90375</v>
          </cell>
          <cell r="AC763">
            <v>120500</v>
          </cell>
          <cell r="AF763">
            <v>391625</v>
          </cell>
        </row>
        <row r="764">
          <cell r="E764" t="str">
            <v>City of Davis Dept of Public Works</v>
          </cell>
          <cell r="J764">
            <v>2008</v>
          </cell>
          <cell r="M764">
            <v>613861</v>
          </cell>
          <cell r="Z764">
            <v>92079.15</v>
          </cell>
          <cell r="AC764">
            <v>122772.20000000001</v>
          </cell>
          <cell r="AF764">
            <v>399009.65</v>
          </cell>
        </row>
        <row r="765">
          <cell r="E765" t="str">
            <v>City of Woodland Dept of Public Works</v>
          </cell>
          <cell r="J765">
            <v>2008</v>
          </cell>
          <cell r="M765">
            <v>657192</v>
          </cell>
          <cell r="Z765">
            <v>98578.8</v>
          </cell>
          <cell r="AC765">
            <v>131438.39999999999</v>
          </cell>
          <cell r="AF765">
            <v>427174.8</v>
          </cell>
        </row>
        <row r="766">
          <cell r="E766" t="str">
            <v>City of Sacramento Dept of Transportation</v>
          </cell>
          <cell r="J766">
            <v>2008</v>
          </cell>
          <cell r="M766">
            <v>685000</v>
          </cell>
          <cell r="Z766">
            <v>102750</v>
          </cell>
          <cell r="AC766">
            <v>137000</v>
          </cell>
          <cell r="AF766">
            <v>445250</v>
          </cell>
        </row>
        <row r="767">
          <cell r="E767" t="str">
            <v>Town of Loomis Dept of Public Works</v>
          </cell>
          <cell r="J767">
            <v>2008</v>
          </cell>
          <cell r="M767">
            <v>690000</v>
          </cell>
          <cell r="Z767">
            <v>103500</v>
          </cell>
          <cell r="AC767">
            <v>138000</v>
          </cell>
          <cell r="AF767">
            <v>448500</v>
          </cell>
        </row>
        <row r="768">
          <cell r="E768" t="str">
            <v>City of Elk Grove</v>
          </cell>
          <cell r="J768">
            <v>2008</v>
          </cell>
          <cell r="M768">
            <v>703104</v>
          </cell>
          <cell r="Z768">
            <v>105465.59999999999</v>
          </cell>
          <cell r="AC768">
            <v>140620.80000000002</v>
          </cell>
          <cell r="AF768">
            <v>457017.60000000003</v>
          </cell>
        </row>
        <row r="769">
          <cell r="E769" t="str">
            <v>Sacramento County Dept of Transportation</v>
          </cell>
          <cell r="J769">
            <v>2008</v>
          </cell>
          <cell r="M769">
            <v>705000</v>
          </cell>
          <cell r="Z769">
            <v>105750</v>
          </cell>
          <cell r="AC769">
            <v>141000</v>
          </cell>
          <cell r="AF769">
            <v>458250</v>
          </cell>
        </row>
        <row r="770">
          <cell r="E770" t="str">
            <v>El Dorado County Dept of Transportation</v>
          </cell>
          <cell r="J770">
            <v>2008</v>
          </cell>
          <cell r="M770">
            <v>715000</v>
          </cell>
          <cell r="Z770">
            <v>107250</v>
          </cell>
          <cell r="AC770">
            <v>143000</v>
          </cell>
          <cell r="AF770">
            <v>464750</v>
          </cell>
        </row>
        <row r="771">
          <cell r="E771" t="str">
            <v>City of Folsom Dept of Public Works</v>
          </cell>
          <cell r="J771">
            <v>2008</v>
          </cell>
          <cell r="M771">
            <v>742817</v>
          </cell>
          <cell r="Z771">
            <v>111422.55</v>
          </cell>
          <cell r="AC771">
            <v>148563.4</v>
          </cell>
          <cell r="AF771">
            <v>482831.05</v>
          </cell>
        </row>
        <row r="772">
          <cell r="E772" t="str">
            <v>City of Yuba City Dept of Public Works</v>
          </cell>
          <cell r="J772">
            <v>2008</v>
          </cell>
          <cell r="M772">
            <v>758613</v>
          </cell>
          <cell r="Z772">
            <v>113791.95</v>
          </cell>
          <cell r="AC772">
            <v>151722.6</v>
          </cell>
          <cell r="AF772">
            <v>493098.45</v>
          </cell>
        </row>
        <row r="773">
          <cell r="E773" t="str">
            <v>City of Elk Grove</v>
          </cell>
          <cell r="J773">
            <v>2008</v>
          </cell>
          <cell r="M773">
            <v>770000</v>
          </cell>
          <cell r="Z773">
            <v>115500</v>
          </cell>
          <cell r="AC773">
            <v>154000</v>
          </cell>
          <cell r="AF773">
            <v>500500</v>
          </cell>
        </row>
        <row r="774">
          <cell r="E774" t="str">
            <v>Yolo County Dept of Public Works</v>
          </cell>
          <cell r="J774">
            <v>2008</v>
          </cell>
          <cell r="M774">
            <v>772086</v>
          </cell>
          <cell r="Z774">
            <v>115812.9</v>
          </cell>
          <cell r="AC774">
            <v>154417.20000000001</v>
          </cell>
          <cell r="AF774">
            <v>501855.9</v>
          </cell>
        </row>
        <row r="775">
          <cell r="E775" t="str">
            <v>Town of Loomis Dept of Public Works</v>
          </cell>
          <cell r="J775">
            <v>2008</v>
          </cell>
          <cell r="M775">
            <v>777000</v>
          </cell>
          <cell r="Z775">
            <v>116550</v>
          </cell>
          <cell r="AC775">
            <v>155400</v>
          </cell>
          <cell r="AF775">
            <v>505050</v>
          </cell>
        </row>
        <row r="776">
          <cell r="E776" t="str">
            <v>Sacramento County Dept of Transportation</v>
          </cell>
          <cell r="J776">
            <v>2008</v>
          </cell>
          <cell r="M776">
            <v>800000</v>
          </cell>
          <cell r="Z776">
            <v>120000</v>
          </cell>
          <cell r="AC776">
            <v>160000</v>
          </cell>
          <cell r="AF776">
            <v>520000</v>
          </cell>
        </row>
        <row r="777">
          <cell r="E777" t="str">
            <v>City of Roseville Dept of Public Works</v>
          </cell>
          <cell r="J777">
            <v>2008</v>
          </cell>
          <cell r="M777">
            <v>800400</v>
          </cell>
          <cell r="Z777">
            <v>120060</v>
          </cell>
          <cell r="AC777">
            <v>160080</v>
          </cell>
          <cell r="AF777">
            <v>520260</v>
          </cell>
        </row>
        <row r="778">
          <cell r="E778" t="str">
            <v>Yuba County Dept of Public Works</v>
          </cell>
          <cell r="J778">
            <v>2008</v>
          </cell>
          <cell r="M778">
            <v>847170</v>
          </cell>
          <cell r="Z778">
            <v>127075.5</v>
          </cell>
          <cell r="AC778">
            <v>169434</v>
          </cell>
          <cell r="AF778">
            <v>550660.5</v>
          </cell>
        </row>
        <row r="779">
          <cell r="E779" t="str">
            <v>City of Sacramento Dept of Transportation</v>
          </cell>
          <cell r="J779">
            <v>2008</v>
          </cell>
          <cell r="M779">
            <v>885000</v>
          </cell>
          <cell r="Z779">
            <v>132750</v>
          </cell>
          <cell r="AC779">
            <v>177000</v>
          </cell>
          <cell r="AF779">
            <v>575250</v>
          </cell>
        </row>
        <row r="780">
          <cell r="E780" t="str">
            <v>City of Davis Dept of Public Works</v>
          </cell>
          <cell r="J780">
            <v>2008</v>
          </cell>
          <cell r="M780">
            <v>918000</v>
          </cell>
          <cell r="Z780">
            <v>137700</v>
          </cell>
          <cell r="AC780">
            <v>183600</v>
          </cell>
          <cell r="AF780">
            <v>596700</v>
          </cell>
        </row>
        <row r="781">
          <cell r="E781" t="str">
            <v>El Dorado County Dept of Transportation</v>
          </cell>
          <cell r="J781">
            <v>2008</v>
          </cell>
          <cell r="M781">
            <v>930000</v>
          </cell>
          <cell r="Z781">
            <v>139500</v>
          </cell>
          <cell r="AC781">
            <v>186000</v>
          </cell>
          <cell r="AF781">
            <v>604500</v>
          </cell>
        </row>
        <row r="782">
          <cell r="E782" t="str">
            <v>City of Roseville Dept of Public Works</v>
          </cell>
          <cell r="J782">
            <v>2008</v>
          </cell>
          <cell r="M782">
            <v>992538</v>
          </cell>
          <cell r="Z782">
            <v>148880.69999999998</v>
          </cell>
          <cell r="AC782">
            <v>198507.6</v>
          </cell>
          <cell r="AF782">
            <v>645149.70000000007</v>
          </cell>
        </row>
        <row r="783">
          <cell r="E783" t="str">
            <v>City of Roseville Dept of Public Works</v>
          </cell>
          <cell r="J783">
            <v>2008</v>
          </cell>
          <cell r="M783">
            <v>1000000</v>
          </cell>
          <cell r="Z783">
            <v>150000</v>
          </cell>
          <cell r="AC783">
            <v>200000</v>
          </cell>
          <cell r="AF783">
            <v>650000</v>
          </cell>
        </row>
        <row r="784">
          <cell r="E784" t="str">
            <v>Yolo County Dept of Public Works</v>
          </cell>
          <cell r="J784">
            <v>2008</v>
          </cell>
          <cell r="M784">
            <v>1000000</v>
          </cell>
          <cell r="Z784">
            <v>150000</v>
          </cell>
          <cell r="AC784">
            <v>200000</v>
          </cell>
          <cell r="AF784">
            <v>650000</v>
          </cell>
        </row>
        <row r="785">
          <cell r="E785" t="str">
            <v>City of Auburn Dept. of Public Works</v>
          </cell>
          <cell r="J785">
            <v>2008</v>
          </cell>
          <cell r="M785">
            <v>1000000</v>
          </cell>
          <cell r="Z785">
            <v>150000</v>
          </cell>
          <cell r="AC785">
            <v>200000</v>
          </cell>
          <cell r="AF785">
            <v>650000</v>
          </cell>
        </row>
        <row r="786">
          <cell r="E786" t="str">
            <v>Yuba County Dept of Public Works</v>
          </cell>
          <cell r="J786">
            <v>2008</v>
          </cell>
          <cell r="M786">
            <v>1000000</v>
          </cell>
          <cell r="Z786">
            <v>150000</v>
          </cell>
          <cell r="AC786">
            <v>200000</v>
          </cell>
          <cell r="AF786">
            <v>650000</v>
          </cell>
        </row>
        <row r="787">
          <cell r="E787" t="str">
            <v>El Dorado County Dept of Transportation</v>
          </cell>
          <cell r="J787">
            <v>2008</v>
          </cell>
          <cell r="M787">
            <v>1008500</v>
          </cell>
          <cell r="Z787">
            <v>151275</v>
          </cell>
          <cell r="AC787">
            <v>201700</v>
          </cell>
          <cell r="AF787">
            <v>655525</v>
          </cell>
        </row>
        <row r="788">
          <cell r="E788" t="str">
            <v>Placer County Dept of Public Works</v>
          </cell>
          <cell r="J788">
            <v>2008</v>
          </cell>
          <cell r="M788">
            <v>1013067</v>
          </cell>
          <cell r="Z788">
            <v>151960.04999999999</v>
          </cell>
          <cell r="AC788">
            <v>202613.40000000002</v>
          </cell>
          <cell r="AF788">
            <v>658493.55000000005</v>
          </cell>
        </row>
        <row r="789">
          <cell r="E789" t="str">
            <v>City of Colfax Dept of Public Works</v>
          </cell>
          <cell r="J789">
            <v>2008</v>
          </cell>
          <cell r="M789">
            <v>1147500</v>
          </cell>
          <cell r="Z789">
            <v>172125</v>
          </cell>
          <cell r="AC789">
            <v>229500</v>
          </cell>
          <cell r="AF789">
            <v>745875</v>
          </cell>
        </row>
        <row r="790">
          <cell r="E790" t="str">
            <v>Yolo County Dept of Public Works</v>
          </cell>
          <cell r="J790">
            <v>2008</v>
          </cell>
          <cell r="M790">
            <v>1281857</v>
          </cell>
          <cell r="Z790">
            <v>192278.55</v>
          </cell>
          <cell r="AC790">
            <v>256371.40000000002</v>
          </cell>
          <cell r="AF790">
            <v>833207.05</v>
          </cell>
        </row>
        <row r="791">
          <cell r="E791" t="str">
            <v>City of Citrus Heights</v>
          </cell>
          <cell r="J791">
            <v>2008</v>
          </cell>
          <cell r="M791">
            <v>1320468</v>
          </cell>
          <cell r="Z791">
            <v>198070.19999999998</v>
          </cell>
          <cell r="AC791">
            <v>264093.60000000003</v>
          </cell>
          <cell r="AF791">
            <v>858304.20000000007</v>
          </cell>
        </row>
        <row r="792">
          <cell r="E792" t="str">
            <v>City of Lincoln Dept of Public Works</v>
          </cell>
          <cell r="J792">
            <v>2008</v>
          </cell>
          <cell r="M792">
            <v>1500000</v>
          </cell>
          <cell r="Z792">
            <v>225000</v>
          </cell>
          <cell r="AC792">
            <v>300000</v>
          </cell>
          <cell r="AF792">
            <v>975000</v>
          </cell>
        </row>
        <row r="793">
          <cell r="E793" t="str">
            <v>Town of Loomis Dept of Public Works</v>
          </cell>
          <cell r="J793">
            <v>2008</v>
          </cell>
          <cell r="M793">
            <v>1600000</v>
          </cell>
          <cell r="Z793">
            <v>240000</v>
          </cell>
          <cell r="AC793">
            <v>320000</v>
          </cell>
          <cell r="AF793">
            <v>1040000</v>
          </cell>
        </row>
        <row r="794">
          <cell r="E794" t="str">
            <v>City of Roseville Dept of Public Works</v>
          </cell>
          <cell r="J794">
            <v>2008</v>
          </cell>
          <cell r="M794">
            <v>1600000</v>
          </cell>
          <cell r="Z794">
            <v>240000</v>
          </cell>
          <cell r="AC794">
            <v>320000</v>
          </cell>
          <cell r="AF794">
            <v>1040000</v>
          </cell>
        </row>
        <row r="795">
          <cell r="E795" t="str">
            <v>Yolo County Dept of Public Works</v>
          </cell>
          <cell r="J795">
            <v>2008</v>
          </cell>
          <cell r="M795">
            <v>1695190</v>
          </cell>
          <cell r="Z795">
            <v>254278.5</v>
          </cell>
          <cell r="AC795">
            <v>339038</v>
          </cell>
          <cell r="AF795">
            <v>1101873.5</v>
          </cell>
        </row>
        <row r="796">
          <cell r="E796" t="str">
            <v>Sacramento County Dept of Transportation</v>
          </cell>
          <cell r="J796">
            <v>2008</v>
          </cell>
          <cell r="M796">
            <v>1800000</v>
          </cell>
          <cell r="Z796">
            <v>270000</v>
          </cell>
          <cell r="AC796">
            <v>360000</v>
          </cell>
          <cell r="AF796">
            <v>1170000</v>
          </cell>
        </row>
        <row r="797">
          <cell r="E797" t="str">
            <v>City of Elk Grove</v>
          </cell>
          <cell r="J797">
            <v>2008</v>
          </cell>
          <cell r="M797">
            <v>2036526</v>
          </cell>
          <cell r="Z797">
            <v>305478.89999999997</v>
          </cell>
          <cell r="AC797">
            <v>407305.2</v>
          </cell>
          <cell r="AF797">
            <v>1323741.9000000001</v>
          </cell>
        </row>
        <row r="798">
          <cell r="E798" t="str">
            <v>Sacramento County Dept of Transportation</v>
          </cell>
          <cell r="J798">
            <v>2008</v>
          </cell>
          <cell r="M798">
            <v>2040000</v>
          </cell>
          <cell r="Z798">
            <v>306000</v>
          </cell>
          <cell r="AC798">
            <v>408000</v>
          </cell>
          <cell r="AF798">
            <v>1326000</v>
          </cell>
        </row>
        <row r="799">
          <cell r="E799" t="str">
            <v>El Dorado County Dept of Transportation</v>
          </cell>
          <cell r="J799">
            <v>2008</v>
          </cell>
          <cell r="M799">
            <v>2354600</v>
          </cell>
          <cell r="Z799">
            <v>353190</v>
          </cell>
          <cell r="AC799">
            <v>470920</v>
          </cell>
          <cell r="AF799">
            <v>1530490</v>
          </cell>
        </row>
        <row r="800">
          <cell r="E800" t="str">
            <v>El Dorado County Dept of Transportation</v>
          </cell>
          <cell r="J800">
            <v>2008</v>
          </cell>
          <cell r="M800">
            <v>2400200</v>
          </cell>
          <cell r="Z800">
            <v>360030</v>
          </cell>
          <cell r="AC800">
            <v>480040</v>
          </cell>
          <cell r="AF800">
            <v>1560130</v>
          </cell>
        </row>
        <row r="801">
          <cell r="E801" t="str">
            <v>Yuba County Dept of Public Works</v>
          </cell>
          <cell r="J801">
            <v>2008</v>
          </cell>
          <cell r="M801">
            <v>2450003</v>
          </cell>
          <cell r="Z801">
            <v>367500.45</v>
          </cell>
          <cell r="AC801">
            <v>490000.60000000003</v>
          </cell>
          <cell r="AF801">
            <v>1592501.95</v>
          </cell>
        </row>
        <row r="802">
          <cell r="E802" t="str">
            <v>Caltrans District 3</v>
          </cell>
          <cell r="J802">
            <v>2008</v>
          </cell>
          <cell r="M802">
            <v>2571000</v>
          </cell>
          <cell r="Z802">
            <v>385650</v>
          </cell>
          <cell r="AC802">
            <v>514200</v>
          </cell>
          <cell r="AF802">
            <v>1671150</v>
          </cell>
        </row>
        <row r="803">
          <cell r="E803" t="str">
            <v>El Dorado County Dept of Transportation</v>
          </cell>
          <cell r="J803">
            <v>2008</v>
          </cell>
          <cell r="M803">
            <v>2643000</v>
          </cell>
          <cell r="Z803">
            <v>396450</v>
          </cell>
          <cell r="AC803">
            <v>528600</v>
          </cell>
          <cell r="AF803">
            <v>1717950</v>
          </cell>
        </row>
        <row r="804">
          <cell r="E804" t="str">
            <v>Sacramento County Dept of Transportation</v>
          </cell>
          <cell r="J804">
            <v>2008</v>
          </cell>
          <cell r="M804">
            <v>2725000</v>
          </cell>
          <cell r="Z804">
            <v>408750</v>
          </cell>
          <cell r="AC804">
            <v>545000</v>
          </cell>
          <cell r="AF804">
            <v>1771250</v>
          </cell>
        </row>
        <row r="805">
          <cell r="E805" t="str">
            <v>City of Marysville Dept of Public Works</v>
          </cell>
          <cell r="J805">
            <v>2008</v>
          </cell>
          <cell r="M805">
            <v>2980000</v>
          </cell>
          <cell r="Z805">
            <v>447000</v>
          </cell>
          <cell r="AC805">
            <v>596000</v>
          </cell>
          <cell r="AF805">
            <v>1937000</v>
          </cell>
        </row>
        <row r="806">
          <cell r="E806" t="str">
            <v>Sacramento County Dept of Transportation</v>
          </cell>
          <cell r="J806">
            <v>2008</v>
          </cell>
          <cell r="M806">
            <v>3103000</v>
          </cell>
          <cell r="Z806">
            <v>465450</v>
          </cell>
          <cell r="AC806">
            <v>620600</v>
          </cell>
          <cell r="AF806">
            <v>2016950</v>
          </cell>
        </row>
        <row r="807">
          <cell r="E807" t="str">
            <v>El Dorado County Dept of Transportation</v>
          </cell>
          <cell r="J807">
            <v>2008</v>
          </cell>
          <cell r="M807">
            <v>3282800</v>
          </cell>
          <cell r="Z807">
            <v>492420</v>
          </cell>
          <cell r="AC807">
            <v>656560</v>
          </cell>
          <cell r="AF807">
            <v>2133820</v>
          </cell>
        </row>
        <row r="808">
          <cell r="E808" t="str">
            <v>City of Yuba City Dept of Public Works</v>
          </cell>
          <cell r="J808">
            <v>2008</v>
          </cell>
          <cell r="M808">
            <v>3401301</v>
          </cell>
          <cell r="Z808">
            <v>510195.14999999997</v>
          </cell>
          <cell r="AC808">
            <v>680260.20000000007</v>
          </cell>
          <cell r="AF808">
            <v>2210845.65</v>
          </cell>
        </row>
        <row r="809">
          <cell r="E809" t="str">
            <v>El Dorado County Dept of Transportation</v>
          </cell>
          <cell r="J809">
            <v>2008</v>
          </cell>
          <cell r="M809">
            <v>3590000</v>
          </cell>
          <cell r="Z809">
            <v>538500</v>
          </cell>
          <cell r="AC809">
            <v>718000</v>
          </cell>
          <cell r="AF809">
            <v>2333500</v>
          </cell>
        </row>
        <row r="810">
          <cell r="E810" t="str">
            <v>City of Roseville Dept of Public Works</v>
          </cell>
          <cell r="J810">
            <v>2008</v>
          </cell>
          <cell r="M810">
            <v>3903966</v>
          </cell>
          <cell r="Z810">
            <v>585594.9</v>
          </cell>
          <cell r="AC810">
            <v>780793.20000000007</v>
          </cell>
          <cell r="AF810">
            <v>2537577.9</v>
          </cell>
        </row>
        <row r="811">
          <cell r="E811" t="str">
            <v>Caltrans District 3</v>
          </cell>
          <cell r="J811">
            <v>2009</v>
          </cell>
          <cell r="M811">
            <v>5290000</v>
          </cell>
          <cell r="Z811">
            <v>793500</v>
          </cell>
          <cell r="AC811">
            <v>1058000</v>
          </cell>
          <cell r="AF811">
            <v>3438500</v>
          </cell>
        </row>
        <row r="812">
          <cell r="E812" t="str">
            <v>El Dorado County Dept of Transportation</v>
          </cell>
          <cell r="J812">
            <v>2009</v>
          </cell>
          <cell r="M812">
            <v>5907000</v>
          </cell>
          <cell r="Z812">
            <v>886050</v>
          </cell>
          <cell r="AC812">
            <v>1181400</v>
          </cell>
          <cell r="AF812">
            <v>3839550</v>
          </cell>
        </row>
        <row r="813">
          <cell r="E813" t="str">
            <v>City of Folsom Dept of Public Works</v>
          </cell>
          <cell r="J813">
            <v>2009</v>
          </cell>
          <cell r="M813">
            <v>6074000</v>
          </cell>
          <cell r="Z813">
            <v>911100</v>
          </cell>
          <cell r="AC813">
            <v>1214800</v>
          </cell>
          <cell r="AF813">
            <v>3948100</v>
          </cell>
        </row>
        <row r="814">
          <cell r="E814" t="str">
            <v>City of West Sacramento Dept of Public Works</v>
          </cell>
          <cell r="J814">
            <v>2009</v>
          </cell>
          <cell r="M814">
            <v>6100000</v>
          </cell>
          <cell r="Z814">
            <v>915000</v>
          </cell>
          <cell r="AC814">
            <v>1220000</v>
          </cell>
          <cell r="AF814">
            <v>3965000</v>
          </cell>
        </row>
        <row r="815">
          <cell r="E815" t="str">
            <v>City of Citrus Heights</v>
          </cell>
          <cell r="J815">
            <v>2009</v>
          </cell>
          <cell r="M815">
            <v>6485000</v>
          </cell>
          <cell r="Z815">
            <v>972750</v>
          </cell>
          <cell r="AC815">
            <v>1297000</v>
          </cell>
          <cell r="AF815">
            <v>4215250</v>
          </cell>
        </row>
        <row r="816">
          <cell r="E816" t="str">
            <v>City of Sacramento Dept of Transportation</v>
          </cell>
          <cell r="J816">
            <v>2009</v>
          </cell>
          <cell r="M816">
            <v>7713000</v>
          </cell>
          <cell r="Z816">
            <v>1156950</v>
          </cell>
          <cell r="AC816">
            <v>1542600</v>
          </cell>
          <cell r="AF816">
            <v>5013450</v>
          </cell>
        </row>
        <row r="817">
          <cell r="E817" t="str">
            <v>Caltrans District 3</v>
          </cell>
          <cell r="J817">
            <v>2009</v>
          </cell>
          <cell r="M817">
            <v>7913000</v>
          </cell>
          <cell r="Z817">
            <v>1186950</v>
          </cell>
          <cell r="AC817">
            <v>1582600</v>
          </cell>
          <cell r="AF817">
            <v>5143450</v>
          </cell>
        </row>
        <row r="818">
          <cell r="E818" t="str">
            <v>Caltrans District 3</v>
          </cell>
          <cell r="J818">
            <v>2011</v>
          </cell>
          <cell r="M818">
            <v>10579000</v>
          </cell>
          <cell r="Z818">
            <v>1586850</v>
          </cell>
          <cell r="AC818">
            <v>2115800</v>
          </cell>
          <cell r="AF818">
            <v>6876350</v>
          </cell>
        </row>
        <row r="819">
          <cell r="E819" t="str">
            <v>Caltrans District 3</v>
          </cell>
          <cell r="J819">
            <v>2011</v>
          </cell>
          <cell r="M819">
            <v>11447000</v>
          </cell>
          <cell r="Z819">
            <v>1717050</v>
          </cell>
          <cell r="AC819">
            <v>2289400</v>
          </cell>
          <cell r="AF819">
            <v>7440550</v>
          </cell>
        </row>
        <row r="820">
          <cell r="E820" t="str">
            <v>City of Sacramento Dept of Transportation</v>
          </cell>
          <cell r="J820">
            <v>2011</v>
          </cell>
          <cell r="M820">
            <v>26291000</v>
          </cell>
          <cell r="Z820">
            <v>3943650</v>
          </cell>
          <cell r="AC820">
            <v>5258200</v>
          </cell>
          <cell r="AF820">
            <v>17089150</v>
          </cell>
        </row>
        <row r="821">
          <cell r="E821" t="str">
            <v>City of West Sacramento Dept of Public Works</v>
          </cell>
          <cell r="J821">
            <v>2012</v>
          </cell>
          <cell r="M821">
            <v>70000000</v>
          </cell>
          <cell r="Z821">
            <v>10500000</v>
          </cell>
          <cell r="AC821">
            <v>14000000</v>
          </cell>
          <cell r="AF821">
            <v>45500000</v>
          </cell>
        </row>
        <row r="822">
          <cell r="E822" t="str">
            <v>Placer County Dept of Public Works</v>
          </cell>
          <cell r="J822">
            <v>2009</v>
          </cell>
          <cell r="M822">
            <v>960000</v>
          </cell>
          <cell r="Y822">
            <v>2006</v>
          </cell>
          <cell r="Z822">
            <v>144000</v>
          </cell>
          <cell r="AB822">
            <v>2007</v>
          </cell>
          <cell r="AC822">
            <v>192000</v>
          </cell>
          <cell r="AE822">
            <v>2008</v>
          </cell>
          <cell r="AF822">
            <v>624000</v>
          </cell>
        </row>
        <row r="823">
          <cell r="E823" t="str">
            <v>City of Placerville Dept of Public Works</v>
          </cell>
          <cell r="J823">
            <v>2009</v>
          </cell>
          <cell r="M823">
            <v>1300000</v>
          </cell>
          <cell r="Y823">
            <v>2006</v>
          </cell>
          <cell r="Z823">
            <v>195000</v>
          </cell>
          <cell r="AB823">
            <v>2007</v>
          </cell>
          <cell r="AC823">
            <v>260000</v>
          </cell>
          <cell r="AE823">
            <v>2008</v>
          </cell>
          <cell r="AF823">
            <v>845000</v>
          </cell>
        </row>
        <row r="824">
          <cell r="E824" t="str">
            <v>City of Roseville Dept of Public Works</v>
          </cell>
          <cell r="J824">
            <v>2009</v>
          </cell>
          <cell r="M824">
            <v>3600000</v>
          </cell>
          <cell r="Y824">
            <v>2006</v>
          </cell>
          <cell r="Z824">
            <v>540000</v>
          </cell>
          <cell r="AB824">
            <v>2007</v>
          </cell>
          <cell r="AC824">
            <v>720000</v>
          </cell>
          <cell r="AE824">
            <v>2008</v>
          </cell>
          <cell r="AF824">
            <v>2340000</v>
          </cell>
        </row>
        <row r="825">
          <cell r="E825" t="str">
            <v>Placer County Dept of Public Works</v>
          </cell>
          <cell r="J825">
            <v>2010</v>
          </cell>
          <cell r="M825">
            <v>5044800</v>
          </cell>
          <cell r="Y825">
            <v>2006</v>
          </cell>
          <cell r="Z825">
            <v>756720</v>
          </cell>
          <cell r="AB825">
            <v>2008</v>
          </cell>
          <cell r="AC825">
            <v>1008960</v>
          </cell>
          <cell r="AE825">
            <v>2009</v>
          </cell>
          <cell r="AF825">
            <v>3279120</v>
          </cell>
        </row>
        <row r="826">
          <cell r="E826" t="str">
            <v>City of Rocklin Division of Engineering</v>
          </cell>
          <cell r="J826">
            <v>2010</v>
          </cell>
          <cell r="M826">
            <v>9575210</v>
          </cell>
          <cell r="Y826">
            <v>2006</v>
          </cell>
          <cell r="Z826">
            <v>1436281.5</v>
          </cell>
          <cell r="AB826">
            <v>2008</v>
          </cell>
          <cell r="AC826">
            <v>1915042</v>
          </cell>
          <cell r="AE826">
            <v>2009</v>
          </cell>
          <cell r="AF826">
            <v>6223886.5</v>
          </cell>
        </row>
        <row r="827">
          <cell r="E827" t="str">
            <v>Town of Loomis Dept of Public Works</v>
          </cell>
          <cell r="J827">
            <v>2009</v>
          </cell>
          <cell r="M827">
            <v>261000</v>
          </cell>
          <cell r="Y827">
            <v>2006</v>
          </cell>
          <cell r="Z827">
            <v>39150</v>
          </cell>
          <cell r="AB827">
            <v>2007</v>
          </cell>
          <cell r="AC827">
            <v>52200</v>
          </cell>
          <cell r="AE827">
            <v>2008</v>
          </cell>
          <cell r="AF827">
            <v>169650</v>
          </cell>
        </row>
        <row r="828">
          <cell r="E828" t="str">
            <v>City of Placerville Dept of Public Works</v>
          </cell>
          <cell r="J828">
            <v>2009</v>
          </cell>
          <cell r="M828">
            <v>1300000</v>
          </cell>
          <cell r="Y828">
            <v>2006</v>
          </cell>
          <cell r="Z828">
            <v>195000</v>
          </cell>
          <cell r="AB828">
            <v>2007</v>
          </cell>
          <cell r="AC828">
            <v>260000</v>
          </cell>
          <cell r="AE828">
            <v>2008</v>
          </cell>
          <cell r="AF828">
            <v>845000</v>
          </cell>
        </row>
        <row r="829">
          <cell r="E829" t="str">
            <v>Yuba County Dept of Public Works</v>
          </cell>
          <cell r="J829">
            <v>2009</v>
          </cell>
          <cell r="M829">
            <v>2100000</v>
          </cell>
          <cell r="Y829">
            <v>2006</v>
          </cell>
          <cell r="Z829">
            <v>315000</v>
          </cell>
          <cell r="AB829">
            <v>2007</v>
          </cell>
          <cell r="AC829">
            <v>420000</v>
          </cell>
          <cell r="AE829">
            <v>2008</v>
          </cell>
          <cell r="AF829">
            <v>1365000</v>
          </cell>
        </row>
        <row r="830">
          <cell r="E830" t="str">
            <v>Sutter County Dept of Public Works</v>
          </cell>
          <cell r="J830">
            <v>2009</v>
          </cell>
          <cell r="M830">
            <v>2578000</v>
          </cell>
          <cell r="Y830">
            <v>2006</v>
          </cell>
          <cell r="Z830">
            <v>386700</v>
          </cell>
          <cell r="AB830">
            <v>2007</v>
          </cell>
          <cell r="AC830">
            <v>515600</v>
          </cell>
          <cell r="AE830">
            <v>2008</v>
          </cell>
          <cell r="AF830">
            <v>1675700</v>
          </cell>
        </row>
        <row r="831">
          <cell r="E831" t="str">
            <v>El Dorado County Dept of Transportation</v>
          </cell>
          <cell r="J831">
            <v>2009</v>
          </cell>
          <cell r="M831">
            <v>2608000</v>
          </cell>
          <cell r="Y831">
            <v>2006</v>
          </cell>
          <cell r="Z831">
            <v>391200</v>
          </cell>
          <cell r="AB831">
            <v>2007</v>
          </cell>
          <cell r="AC831">
            <v>521600</v>
          </cell>
          <cell r="AE831">
            <v>2008</v>
          </cell>
          <cell r="AF831">
            <v>1695200</v>
          </cell>
        </row>
        <row r="832">
          <cell r="E832" t="str">
            <v>Sacramento County Dept of Transportation</v>
          </cell>
          <cell r="J832">
            <v>2009</v>
          </cell>
          <cell r="M832">
            <v>2691342</v>
          </cell>
          <cell r="Y832">
            <v>2006</v>
          </cell>
          <cell r="Z832">
            <v>403701.3</v>
          </cell>
          <cell r="AB832">
            <v>2007</v>
          </cell>
          <cell r="AC832">
            <v>538268.4</v>
          </cell>
          <cell r="AE832">
            <v>2008</v>
          </cell>
          <cell r="AF832">
            <v>1749372.3</v>
          </cell>
        </row>
        <row r="833">
          <cell r="E833" t="str">
            <v>Sutter County Dept of Public Works</v>
          </cell>
          <cell r="J833">
            <v>2009</v>
          </cell>
          <cell r="M833">
            <v>2693000</v>
          </cell>
          <cell r="Y833">
            <v>2006</v>
          </cell>
          <cell r="Z833">
            <v>403950</v>
          </cell>
          <cell r="AB833">
            <v>2007</v>
          </cell>
          <cell r="AC833">
            <v>538600</v>
          </cell>
          <cell r="AE833">
            <v>2008</v>
          </cell>
          <cell r="AF833">
            <v>1750450</v>
          </cell>
        </row>
        <row r="834">
          <cell r="E834" t="str">
            <v>Sutter County Dept of Public Works</v>
          </cell>
          <cell r="J834">
            <v>2009</v>
          </cell>
          <cell r="M834">
            <v>2693000</v>
          </cell>
          <cell r="Y834">
            <v>2006</v>
          </cell>
          <cell r="Z834">
            <v>403950</v>
          </cell>
          <cell r="AB834">
            <v>2007</v>
          </cell>
          <cell r="AC834">
            <v>538600</v>
          </cell>
          <cell r="AE834">
            <v>2008</v>
          </cell>
          <cell r="AF834">
            <v>1750450</v>
          </cell>
        </row>
        <row r="835">
          <cell r="E835" t="str">
            <v>Sutter County Dept of Public Works</v>
          </cell>
          <cell r="J835">
            <v>2009</v>
          </cell>
          <cell r="M835">
            <v>3142000</v>
          </cell>
          <cell r="Y835">
            <v>2006</v>
          </cell>
          <cell r="Z835">
            <v>471300</v>
          </cell>
          <cell r="AB835">
            <v>2007</v>
          </cell>
          <cell r="AC835">
            <v>628400</v>
          </cell>
          <cell r="AE835">
            <v>2008</v>
          </cell>
          <cell r="AF835">
            <v>2042300</v>
          </cell>
        </row>
        <row r="836">
          <cell r="E836" t="str">
            <v>Sutter County Dept of Public Works</v>
          </cell>
          <cell r="J836">
            <v>2009</v>
          </cell>
          <cell r="M836">
            <v>3515000</v>
          </cell>
          <cell r="Y836">
            <v>2006</v>
          </cell>
          <cell r="Z836">
            <v>527250</v>
          </cell>
          <cell r="AB836">
            <v>2007</v>
          </cell>
          <cell r="AC836">
            <v>703000</v>
          </cell>
          <cell r="AE836">
            <v>2008</v>
          </cell>
          <cell r="AF836">
            <v>2284750</v>
          </cell>
        </row>
        <row r="837">
          <cell r="E837" t="str">
            <v>Sutter County Dept of Public Works</v>
          </cell>
          <cell r="J837">
            <v>2009</v>
          </cell>
          <cell r="M837">
            <v>3624000</v>
          </cell>
          <cell r="Y837">
            <v>2006</v>
          </cell>
          <cell r="Z837">
            <v>543600</v>
          </cell>
          <cell r="AB837">
            <v>2007</v>
          </cell>
          <cell r="AC837">
            <v>724800</v>
          </cell>
          <cell r="AE837">
            <v>2008</v>
          </cell>
          <cell r="AF837">
            <v>2355600</v>
          </cell>
        </row>
        <row r="838">
          <cell r="E838" t="str">
            <v>El Dorado County Dept of Transportation</v>
          </cell>
          <cell r="J838">
            <v>2010</v>
          </cell>
          <cell r="M838">
            <v>4815000</v>
          </cell>
          <cell r="Y838">
            <v>2006</v>
          </cell>
          <cell r="Z838">
            <v>722250</v>
          </cell>
          <cell r="AB838">
            <v>2008</v>
          </cell>
          <cell r="AC838">
            <v>963000</v>
          </cell>
          <cell r="AE838">
            <v>2009</v>
          </cell>
          <cell r="AF838">
            <v>3129750</v>
          </cell>
        </row>
        <row r="839">
          <cell r="E839" t="str">
            <v>Placer County Dept of Public Works</v>
          </cell>
          <cell r="J839">
            <v>2010</v>
          </cell>
          <cell r="M839">
            <v>5000000</v>
          </cell>
          <cell r="Y839">
            <v>2006</v>
          </cell>
          <cell r="Z839">
            <v>750000</v>
          </cell>
          <cell r="AB839">
            <v>2008</v>
          </cell>
          <cell r="AC839">
            <v>1000000</v>
          </cell>
          <cell r="AE839">
            <v>2009</v>
          </cell>
          <cell r="AF839">
            <v>3250000</v>
          </cell>
        </row>
        <row r="840">
          <cell r="E840" t="str">
            <v>City of Roseville Dept of Public Works</v>
          </cell>
          <cell r="J840">
            <v>2010</v>
          </cell>
          <cell r="M840">
            <v>5750000</v>
          </cell>
          <cell r="Y840">
            <v>2006</v>
          </cell>
          <cell r="Z840">
            <v>862500</v>
          </cell>
          <cell r="AB840">
            <v>2008</v>
          </cell>
          <cell r="AC840">
            <v>1150000</v>
          </cell>
          <cell r="AE840">
            <v>2009</v>
          </cell>
          <cell r="AF840">
            <v>3737500</v>
          </cell>
        </row>
        <row r="841">
          <cell r="E841" t="str">
            <v>City of Auburn Dept. of Public Works</v>
          </cell>
          <cell r="J841">
            <v>2010</v>
          </cell>
          <cell r="M841">
            <v>6000000</v>
          </cell>
          <cell r="Y841">
            <v>2006</v>
          </cell>
          <cell r="Z841">
            <v>900000</v>
          </cell>
          <cell r="AB841">
            <v>2008</v>
          </cell>
          <cell r="AC841">
            <v>1200000</v>
          </cell>
          <cell r="AE841">
            <v>2009</v>
          </cell>
          <cell r="AF841">
            <v>3900000</v>
          </cell>
        </row>
        <row r="842">
          <cell r="E842" t="str">
            <v>Yuba County Dept of Public Works</v>
          </cell>
          <cell r="J842">
            <v>2010</v>
          </cell>
          <cell r="M842">
            <v>6300000</v>
          </cell>
          <cell r="Y842">
            <v>2006</v>
          </cell>
          <cell r="Z842">
            <v>945000</v>
          </cell>
          <cell r="AB842">
            <v>2008</v>
          </cell>
          <cell r="AC842">
            <v>1260000</v>
          </cell>
          <cell r="AE842">
            <v>2009</v>
          </cell>
          <cell r="AF842">
            <v>4095000</v>
          </cell>
        </row>
        <row r="843">
          <cell r="E843" t="str">
            <v>Sacramento County Dept of Transportation</v>
          </cell>
          <cell r="J843">
            <v>2010</v>
          </cell>
          <cell r="M843">
            <v>7000000</v>
          </cell>
          <cell r="Y843">
            <v>2006</v>
          </cell>
          <cell r="Z843">
            <v>1050000</v>
          </cell>
          <cell r="AB843">
            <v>2008</v>
          </cell>
          <cell r="AC843">
            <v>1400000</v>
          </cell>
          <cell r="AE843">
            <v>2009</v>
          </cell>
          <cell r="AF843">
            <v>4550000</v>
          </cell>
        </row>
        <row r="844">
          <cell r="E844" t="str">
            <v>Sacramento County Dept of Transportation</v>
          </cell>
          <cell r="J844">
            <v>2010</v>
          </cell>
          <cell r="M844">
            <v>7356000</v>
          </cell>
          <cell r="Y844">
            <v>2006</v>
          </cell>
          <cell r="Z844">
            <v>1103400</v>
          </cell>
          <cell r="AB844">
            <v>2008</v>
          </cell>
          <cell r="AC844">
            <v>1471200</v>
          </cell>
          <cell r="AE844">
            <v>2009</v>
          </cell>
          <cell r="AF844">
            <v>4781400</v>
          </cell>
        </row>
        <row r="845">
          <cell r="E845" t="str">
            <v>City of Live Oak</v>
          </cell>
          <cell r="J845">
            <v>2010</v>
          </cell>
          <cell r="M845">
            <v>8000000</v>
          </cell>
          <cell r="Y845">
            <v>2006</v>
          </cell>
          <cell r="Z845">
            <v>1200000</v>
          </cell>
          <cell r="AB845">
            <v>2008</v>
          </cell>
          <cell r="AC845">
            <v>1600000</v>
          </cell>
          <cell r="AE845">
            <v>2009</v>
          </cell>
          <cell r="AF845">
            <v>5200000</v>
          </cell>
        </row>
        <row r="846">
          <cell r="E846" t="str">
            <v>City of Rancho Cordova</v>
          </cell>
          <cell r="J846">
            <v>2010</v>
          </cell>
          <cell r="M846">
            <v>8500000</v>
          </cell>
          <cell r="Y846">
            <v>2006</v>
          </cell>
          <cell r="Z846">
            <v>1275000</v>
          </cell>
          <cell r="AB846">
            <v>2008</v>
          </cell>
          <cell r="AC846">
            <v>1700000</v>
          </cell>
          <cell r="AE846">
            <v>2009</v>
          </cell>
          <cell r="AF846">
            <v>5525000</v>
          </cell>
        </row>
        <row r="847">
          <cell r="E847" t="str">
            <v>Sacramento County Dept of Transportation</v>
          </cell>
          <cell r="J847">
            <v>2010</v>
          </cell>
          <cell r="M847">
            <v>9363000</v>
          </cell>
          <cell r="Y847">
            <v>2006</v>
          </cell>
          <cell r="Z847">
            <v>1404450</v>
          </cell>
          <cell r="AB847">
            <v>2008</v>
          </cell>
          <cell r="AC847">
            <v>1872600</v>
          </cell>
          <cell r="AE847">
            <v>2009</v>
          </cell>
          <cell r="AF847">
            <v>6085950</v>
          </cell>
        </row>
        <row r="848">
          <cell r="E848" t="str">
            <v>City of Elk Grove</v>
          </cell>
          <cell r="J848">
            <v>2010</v>
          </cell>
          <cell r="M848">
            <v>9600000</v>
          </cell>
          <cell r="Y848">
            <v>2006</v>
          </cell>
          <cell r="Z848">
            <v>1440000</v>
          </cell>
          <cell r="AB848">
            <v>2008</v>
          </cell>
          <cell r="AC848">
            <v>1920000</v>
          </cell>
          <cell r="AE848">
            <v>2009</v>
          </cell>
          <cell r="AF848">
            <v>6240000</v>
          </cell>
        </row>
        <row r="849">
          <cell r="E849" t="str">
            <v>City of Rancho Cordova</v>
          </cell>
          <cell r="J849">
            <v>2012</v>
          </cell>
          <cell r="M849">
            <v>10000000</v>
          </cell>
          <cell r="Y849">
            <v>2006</v>
          </cell>
          <cell r="Z849">
            <v>1500000</v>
          </cell>
          <cell r="AB849">
            <v>2009</v>
          </cell>
          <cell r="AC849">
            <v>2000000</v>
          </cell>
          <cell r="AE849">
            <v>2010</v>
          </cell>
          <cell r="AF849">
            <v>6500000</v>
          </cell>
        </row>
        <row r="850">
          <cell r="E850" t="str">
            <v>El Dorado County Dept of Transportation</v>
          </cell>
          <cell r="J850">
            <v>2012</v>
          </cell>
          <cell r="M850">
            <v>11925000</v>
          </cell>
          <cell r="Y850">
            <v>2006</v>
          </cell>
          <cell r="Z850">
            <v>1788750</v>
          </cell>
          <cell r="AB850">
            <v>2009</v>
          </cell>
          <cell r="AC850">
            <v>2385000</v>
          </cell>
          <cell r="AE850">
            <v>2010</v>
          </cell>
          <cell r="AF850">
            <v>7751250</v>
          </cell>
        </row>
        <row r="851">
          <cell r="E851" t="str">
            <v>City of Rancho Cordova</v>
          </cell>
          <cell r="J851">
            <v>2012</v>
          </cell>
          <cell r="M851">
            <v>15000000</v>
          </cell>
          <cell r="Y851">
            <v>2006</v>
          </cell>
          <cell r="Z851">
            <v>2250000</v>
          </cell>
          <cell r="AB851">
            <v>2009</v>
          </cell>
          <cell r="AC851">
            <v>3000000</v>
          </cell>
          <cell r="AE851">
            <v>2010</v>
          </cell>
          <cell r="AF851">
            <v>9750000</v>
          </cell>
        </row>
        <row r="852">
          <cell r="E852" t="str">
            <v>El Dorado County Dept of Transportation</v>
          </cell>
          <cell r="J852">
            <v>2012</v>
          </cell>
          <cell r="M852">
            <v>15000000</v>
          </cell>
          <cell r="Y852">
            <v>2006</v>
          </cell>
          <cell r="Z852">
            <v>2250000</v>
          </cell>
          <cell r="AB852">
            <v>2009</v>
          </cell>
          <cell r="AC852">
            <v>3000000</v>
          </cell>
          <cell r="AE852">
            <v>2010</v>
          </cell>
          <cell r="AF852">
            <v>9750000</v>
          </cell>
        </row>
        <row r="853">
          <cell r="E853" t="str">
            <v>City of Folsom Dept of Public Works</v>
          </cell>
          <cell r="J853">
            <v>2012</v>
          </cell>
          <cell r="M853">
            <v>16000000</v>
          </cell>
          <cell r="Y853">
            <v>2006</v>
          </cell>
          <cell r="Z853">
            <v>2400000</v>
          </cell>
          <cell r="AB853">
            <v>2009</v>
          </cell>
          <cell r="AC853">
            <v>3200000</v>
          </cell>
          <cell r="AE853">
            <v>2010</v>
          </cell>
          <cell r="AF853">
            <v>10400000</v>
          </cell>
        </row>
        <row r="854">
          <cell r="E854" t="str">
            <v>City of Elk Grove</v>
          </cell>
          <cell r="J854">
            <v>2012</v>
          </cell>
          <cell r="M854">
            <v>17000000</v>
          </cell>
          <cell r="Y854">
            <v>2006</v>
          </cell>
          <cell r="Z854">
            <v>2550000</v>
          </cell>
          <cell r="AB854">
            <v>2009</v>
          </cell>
          <cell r="AC854">
            <v>3400000</v>
          </cell>
          <cell r="AE854">
            <v>2010</v>
          </cell>
          <cell r="AF854">
            <v>11050000</v>
          </cell>
        </row>
        <row r="855">
          <cell r="E855" t="str">
            <v>El Dorado County Dept of Transportation</v>
          </cell>
          <cell r="J855">
            <v>2012</v>
          </cell>
          <cell r="M855">
            <v>19366200</v>
          </cell>
          <cell r="Y855">
            <v>2006</v>
          </cell>
          <cell r="Z855">
            <v>2904930</v>
          </cell>
          <cell r="AB855">
            <v>2009</v>
          </cell>
          <cell r="AC855">
            <v>3873240</v>
          </cell>
          <cell r="AE855">
            <v>2010</v>
          </cell>
          <cell r="AF855">
            <v>12588030</v>
          </cell>
        </row>
        <row r="856">
          <cell r="E856" t="str">
            <v>City of Live Oak</v>
          </cell>
          <cell r="J856">
            <v>2012</v>
          </cell>
          <cell r="M856">
            <v>21000000</v>
          </cell>
          <cell r="Y856">
            <v>2006</v>
          </cell>
          <cell r="Z856">
            <v>3150000</v>
          </cell>
          <cell r="AB856">
            <v>2009</v>
          </cell>
          <cell r="AC856">
            <v>4200000</v>
          </cell>
          <cell r="AE856">
            <v>2010</v>
          </cell>
          <cell r="AF856">
            <v>13650000</v>
          </cell>
        </row>
        <row r="857">
          <cell r="E857" t="str">
            <v>Caltrans District 3</v>
          </cell>
          <cell r="J857">
            <v>2012</v>
          </cell>
          <cell r="M857">
            <v>21196000</v>
          </cell>
          <cell r="Y857">
            <v>2006</v>
          </cell>
          <cell r="Z857">
            <v>3179400</v>
          </cell>
          <cell r="AB857">
            <v>2009</v>
          </cell>
          <cell r="AC857">
            <v>4239200</v>
          </cell>
          <cell r="AE857">
            <v>2010</v>
          </cell>
          <cell r="AF857">
            <v>13777400</v>
          </cell>
        </row>
        <row r="858">
          <cell r="E858" t="str">
            <v>City of West Sacramento Dept of Public Works</v>
          </cell>
          <cell r="J858">
            <v>2012</v>
          </cell>
          <cell r="M858">
            <v>22705000</v>
          </cell>
          <cell r="Y858">
            <v>2006</v>
          </cell>
          <cell r="Z858">
            <v>3405750</v>
          </cell>
          <cell r="AB858">
            <v>2009</v>
          </cell>
          <cell r="AC858">
            <v>4541000</v>
          </cell>
          <cell r="AE858">
            <v>2010</v>
          </cell>
          <cell r="AF858">
            <v>14758250</v>
          </cell>
        </row>
        <row r="859">
          <cell r="E859" t="str">
            <v>City of Isleton</v>
          </cell>
          <cell r="J859">
            <v>2009</v>
          </cell>
          <cell r="M859">
            <v>6619</v>
          </cell>
          <cell r="Z859">
            <v>992.84999999999991</v>
          </cell>
          <cell r="AC859">
            <v>1323.8000000000002</v>
          </cell>
          <cell r="AF859">
            <v>4302.3500000000004</v>
          </cell>
        </row>
        <row r="860">
          <cell r="E860" t="str">
            <v>City of Roseville Dept of Public Works</v>
          </cell>
          <cell r="J860">
            <v>2009</v>
          </cell>
          <cell r="M860">
            <v>105000</v>
          </cell>
          <cell r="Z860">
            <v>15750</v>
          </cell>
          <cell r="AC860">
            <v>21000</v>
          </cell>
          <cell r="AF860">
            <v>68250</v>
          </cell>
        </row>
        <row r="861">
          <cell r="E861" t="str">
            <v>Town of Loomis Dept of Public Works</v>
          </cell>
          <cell r="J861">
            <v>2009</v>
          </cell>
          <cell r="M861">
            <v>191400</v>
          </cell>
          <cell r="Z861">
            <v>28710</v>
          </cell>
          <cell r="AC861">
            <v>38280</v>
          </cell>
          <cell r="AF861">
            <v>124410</v>
          </cell>
        </row>
        <row r="862">
          <cell r="E862" t="str">
            <v>City of Roseville Dept of Public Works</v>
          </cell>
          <cell r="J862">
            <v>2009</v>
          </cell>
          <cell r="M862">
            <v>200000</v>
          </cell>
          <cell r="Z862">
            <v>30000</v>
          </cell>
          <cell r="AC862">
            <v>40000</v>
          </cell>
          <cell r="AF862">
            <v>130000</v>
          </cell>
        </row>
        <row r="863">
          <cell r="E863" t="str">
            <v>City of Auburn Dept. of Public Works</v>
          </cell>
          <cell r="J863">
            <v>2009</v>
          </cell>
          <cell r="M863">
            <v>225000</v>
          </cell>
          <cell r="Z863">
            <v>33750</v>
          </cell>
          <cell r="AC863">
            <v>45000</v>
          </cell>
          <cell r="AF863">
            <v>146250</v>
          </cell>
        </row>
        <row r="864">
          <cell r="E864" t="str">
            <v>Yuba County Dept of Public Works</v>
          </cell>
          <cell r="J864">
            <v>2009</v>
          </cell>
          <cell r="M864">
            <v>250000</v>
          </cell>
          <cell r="Z864">
            <v>37500</v>
          </cell>
          <cell r="AC864">
            <v>50000</v>
          </cell>
          <cell r="AF864">
            <v>162500</v>
          </cell>
        </row>
        <row r="865">
          <cell r="E865" t="str">
            <v>City of Auburn Dept. of Public Works</v>
          </cell>
          <cell r="J865">
            <v>2009</v>
          </cell>
          <cell r="M865">
            <v>255000</v>
          </cell>
          <cell r="Z865">
            <v>38250</v>
          </cell>
          <cell r="AC865">
            <v>51000</v>
          </cell>
          <cell r="AF865">
            <v>165750</v>
          </cell>
        </row>
        <row r="866">
          <cell r="E866" t="str">
            <v>City of Colfax Dept of Public Works</v>
          </cell>
          <cell r="J866">
            <v>2009</v>
          </cell>
          <cell r="M866">
            <v>260000</v>
          </cell>
          <cell r="Z866">
            <v>39000</v>
          </cell>
          <cell r="AC866">
            <v>52000</v>
          </cell>
          <cell r="AF866">
            <v>169000</v>
          </cell>
        </row>
        <row r="867">
          <cell r="E867" t="str">
            <v>City of Yuba City Dept of Public Works</v>
          </cell>
          <cell r="J867">
            <v>2009</v>
          </cell>
          <cell r="M867">
            <v>334410</v>
          </cell>
          <cell r="Z867">
            <v>50161.5</v>
          </cell>
          <cell r="AC867">
            <v>66882</v>
          </cell>
          <cell r="AF867">
            <v>217366.5</v>
          </cell>
        </row>
        <row r="868">
          <cell r="E868" t="str">
            <v>City of Rancho Cordova</v>
          </cell>
          <cell r="J868">
            <v>2009</v>
          </cell>
          <cell r="M868">
            <v>350000</v>
          </cell>
          <cell r="Z868">
            <v>52500</v>
          </cell>
          <cell r="AC868">
            <v>70000</v>
          </cell>
          <cell r="AF868">
            <v>227500</v>
          </cell>
        </row>
        <row r="869">
          <cell r="E869" t="str">
            <v>City of Auburn Dept. of Public Works</v>
          </cell>
          <cell r="J869">
            <v>2009</v>
          </cell>
          <cell r="M869">
            <v>400000</v>
          </cell>
          <cell r="Z869">
            <v>60000</v>
          </cell>
          <cell r="AC869">
            <v>80000</v>
          </cell>
          <cell r="AF869">
            <v>260000</v>
          </cell>
        </row>
        <row r="870">
          <cell r="E870" t="str">
            <v>Placer County Dept of Public Works</v>
          </cell>
          <cell r="J870">
            <v>2009</v>
          </cell>
          <cell r="M870">
            <v>434000</v>
          </cell>
          <cell r="Z870">
            <v>65100</v>
          </cell>
          <cell r="AC870">
            <v>86800</v>
          </cell>
          <cell r="AF870">
            <v>282100</v>
          </cell>
        </row>
        <row r="871">
          <cell r="E871" t="str">
            <v>Yuba County Dept of Public Works</v>
          </cell>
          <cell r="J871">
            <v>2009</v>
          </cell>
          <cell r="M871">
            <v>442788</v>
          </cell>
          <cell r="Z871">
            <v>66418.2</v>
          </cell>
          <cell r="AC871">
            <v>88557.6</v>
          </cell>
          <cell r="AF871">
            <v>287812.2</v>
          </cell>
        </row>
        <row r="872">
          <cell r="E872" t="str">
            <v>City of Marysville Dept of Public Works</v>
          </cell>
          <cell r="J872">
            <v>2009</v>
          </cell>
          <cell r="M872">
            <v>480064</v>
          </cell>
          <cell r="Z872">
            <v>72009.599999999991</v>
          </cell>
          <cell r="AC872">
            <v>96012.800000000003</v>
          </cell>
          <cell r="AF872">
            <v>312041.60000000003</v>
          </cell>
        </row>
        <row r="873">
          <cell r="E873" t="str">
            <v>City of Auburn Dept. of Public Works</v>
          </cell>
          <cell r="J873">
            <v>2009</v>
          </cell>
          <cell r="M873">
            <v>500000</v>
          </cell>
          <cell r="Z873">
            <v>75000</v>
          </cell>
          <cell r="AC873">
            <v>100000</v>
          </cell>
          <cell r="AF873">
            <v>325000</v>
          </cell>
        </row>
        <row r="874">
          <cell r="E874" t="str">
            <v>City of Galt Dept of Public Works</v>
          </cell>
          <cell r="J874">
            <v>2009</v>
          </cell>
          <cell r="M874">
            <v>500000</v>
          </cell>
          <cell r="Z874">
            <v>75000</v>
          </cell>
          <cell r="AC874">
            <v>100000</v>
          </cell>
          <cell r="AF874">
            <v>325000</v>
          </cell>
        </row>
        <row r="875">
          <cell r="E875" t="str">
            <v>City of Winters Dept of Public Works</v>
          </cell>
          <cell r="J875">
            <v>2009</v>
          </cell>
          <cell r="M875">
            <v>500000</v>
          </cell>
          <cell r="Z875">
            <v>75000</v>
          </cell>
          <cell r="AC875">
            <v>100000</v>
          </cell>
          <cell r="AF875">
            <v>325000</v>
          </cell>
        </row>
        <row r="876">
          <cell r="E876" t="str">
            <v>City of Folsom Dept of Public Works</v>
          </cell>
          <cell r="J876">
            <v>2009</v>
          </cell>
          <cell r="M876">
            <v>555000</v>
          </cell>
          <cell r="Z876">
            <v>83250</v>
          </cell>
          <cell r="AC876">
            <v>111000</v>
          </cell>
          <cell r="AF876">
            <v>360750</v>
          </cell>
        </row>
        <row r="877">
          <cell r="E877" t="str">
            <v>City of Galt Dept of Public Works</v>
          </cell>
          <cell r="J877">
            <v>2009</v>
          </cell>
          <cell r="M877">
            <v>575000</v>
          </cell>
          <cell r="Z877">
            <v>86250</v>
          </cell>
          <cell r="AC877">
            <v>115000</v>
          </cell>
          <cell r="AF877">
            <v>373750</v>
          </cell>
        </row>
        <row r="878">
          <cell r="E878" t="str">
            <v>El Dorado County Transportation Commission</v>
          </cell>
          <cell r="J878">
            <v>2009</v>
          </cell>
          <cell r="M878">
            <v>580000</v>
          </cell>
          <cell r="Z878">
            <v>87000</v>
          </cell>
          <cell r="AC878">
            <v>116000</v>
          </cell>
          <cell r="AF878">
            <v>377000</v>
          </cell>
        </row>
        <row r="879">
          <cell r="E879" t="str">
            <v>Sutter County Dept of Public Works</v>
          </cell>
          <cell r="J879">
            <v>2009</v>
          </cell>
          <cell r="M879">
            <v>590760</v>
          </cell>
          <cell r="Z879">
            <v>88614</v>
          </cell>
          <cell r="AC879">
            <v>118152</v>
          </cell>
          <cell r="AF879">
            <v>383994</v>
          </cell>
        </row>
        <row r="880">
          <cell r="E880" t="str">
            <v>City of Lincoln Dept of Public Works</v>
          </cell>
          <cell r="J880">
            <v>2009</v>
          </cell>
          <cell r="M880">
            <v>600000</v>
          </cell>
          <cell r="Z880">
            <v>90000</v>
          </cell>
          <cell r="AC880">
            <v>120000</v>
          </cell>
          <cell r="AF880">
            <v>390000</v>
          </cell>
        </row>
        <row r="881">
          <cell r="E881" t="str">
            <v>Sac. Metro Air Quality Management District</v>
          </cell>
          <cell r="J881">
            <v>2009</v>
          </cell>
          <cell r="M881">
            <v>725000</v>
          </cell>
          <cell r="Z881">
            <v>108750</v>
          </cell>
          <cell r="AC881">
            <v>145000</v>
          </cell>
          <cell r="AF881">
            <v>471250</v>
          </cell>
        </row>
        <row r="882">
          <cell r="E882" t="str">
            <v>City of Lincoln Dept of Public Works</v>
          </cell>
          <cell r="J882">
            <v>2009</v>
          </cell>
          <cell r="M882">
            <v>728867</v>
          </cell>
          <cell r="Z882">
            <v>109330.05</v>
          </cell>
          <cell r="AC882">
            <v>145773.4</v>
          </cell>
          <cell r="AF882">
            <v>473763.55</v>
          </cell>
        </row>
        <row r="883">
          <cell r="E883" t="str">
            <v>City of Davis Dept of Public Works</v>
          </cell>
          <cell r="J883">
            <v>2009</v>
          </cell>
          <cell r="M883">
            <v>800000</v>
          </cell>
          <cell r="Z883">
            <v>120000</v>
          </cell>
          <cell r="AC883">
            <v>160000</v>
          </cell>
          <cell r="AF883">
            <v>520000</v>
          </cell>
        </row>
        <row r="884">
          <cell r="E884" t="str">
            <v>Sacramento County Dept of Transportation</v>
          </cell>
          <cell r="J884">
            <v>2009</v>
          </cell>
          <cell r="M884">
            <v>900000</v>
          </cell>
          <cell r="Z884">
            <v>135000</v>
          </cell>
          <cell r="AC884">
            <v>180000</v>
          </cell>
          <cell r="AF884">
            <v>585000</v>
          </cell>
        </row>
        <row r="885">
          <cell r="E885" t="str">
            <v>Yuba County Dept of Public Works</v>
          </cell>
          <cell r="J885">
            <v>2009</v>
          </cell>
          <cell r="M885">
            <v>1000000</v>
          </cell>
          <cell r="Z885">
            <v>150000</v>
          </cell>
          <cell r="AC885">
            <v>200000</v>
          </cell>
          <cell r="AF885">
            <v>650000</v>
          </cell>
        </row>
        <row r="886">
          <cell r="E886" t="str">
            <v>Placer County Dept of Public Works</v>
          </cell>
          <cell r="J886">
            <v>2009</v>
          </cell>
          <cell r="M886">
            <v>1045145</v>
          </cell>
          <cell r="Z886">
            <v>156771.75</v>
          </cell>
          <cell r="AC886">
            <v>209029</v>
          </cell>
          <cell r="AF886">
            <v>679344.25</v>
          </cell>
        </row>
        <row r="887">
          <cell r="E887" t="str">
            <v>El Dorado County Dept of Transportation</v>
          </cell>
          <cell r="J887">
            <v>2009</v>
          </cell>
          <cell r="M887">
            <v>1067000</v>
          </cell>
          <cell r="Z887">
            <v>160050</v>
          </cell>
          <cell r="AC887">
            <v>213400</v>
          </cell>
          <cell r="AF887">
            <v>693550</v>
          </cell>
        </row>
        <row r="888">
          <cell r="E888" t="str">
            <v>City of Sacramento Dept of Transportation</v>
          </cell>
          <cell r="J888">
            <v>2009</v>
          </cell>
          <cell r="M888">
            <v>1100000</v>
          </cell>
          <cell r="Z888">
            <v>165000</v>
          </cell>
          <cell r="AC888">
            <v>220000</v>
          </cell>
          <cell r="AF888">
            <v>715000</v>
          </cell>
        </row>
        <row r="889">
          <cell r="E889" t="str">
            <v>Sacramento County Dept of Transportation</v>
          </cell>
          <cell r="J889">
            <v>2009</v>
          </cell>
          <cell r="M889">
            <v>1100000</v>
          </cell>
          <cell r="Z889">
            <v>165000</v>
          </cell>
          <cell r="AC889">
            <v>220000</v>
          </cell>
          <cell r="AF889">
            <v>715000</v>
          </cell>
        </row>
        <row r="890">
          <cell r="E890" t="str">
            <v>City of Placerville Dept of Public Works</v>
          </cell>
          <cell r="J890">
            <v>2009</v>
          </cell>
          <cell r="M890">
            <v>1291760</v>
          </cell>
          <cell r="Z890">
            <v>193764</v>
          </cell>
          <cell r="AC890">
            <v>258352</v>
          </cell>
          <cell r="AF890">
            <v>839644</v>
          </cell>
        </row>
        <row r="891">
          <cell r="E891" t="str">
            <v>City of Lincoln Dept of Public Works</v>
          </cell>
          <cell r="J891">
            <v>2009</v>
          </cell>
          <cell r="M891">
            <v>1300000</v>
          </cell>
          <cell r="Z891">
            <v>195000</v>
          </cell>
          <cell r="AC891">
            <v>260000</v>
          </cell>
          <cell r="AF891">
            <v>845000</v>
          </cell>
        </row>
        <row r="892">
          <cell r="E892" t="str">
            <v>Sacramento County Dept of Transportation</v>
          </cell>
          <cell r="J892">
            <v>2009</v>
          </cell>
          <cell r="M892">
            <v>1500000</v>
          </cell>
          <cell r="Z892">
            <v>225000</v>
          </cell>
          <cell r="AC892">
            <v>300000</v>
          </cell>
          <cell r="AF892">
            <v>975000</v>
          </cell>
        </row>
        <row r="893">
          <cell r="E893" t="str">
            <v>Sacramento County Dept of Transportation</v>
          </cell>
          <cell r="J893">
            <v>2009</v>
          </cell>
          <cell r="M893">
            <v>1701825</v>
          </cell>
          <cell r="Z893">
            <v>255273.75</v>
          </cell>
          <cell r="AC893">
            <v>340365</v>
          </cell>
          <cell r="AF893">
            <v>1106186.25</v>
          </cell>
        </row>
        <row r="894">
          <cell r="E894" t="str">
            <v>Sacramento County Dept of Transportation</v>
          </cell>
          <cell r="J894">
            <v>2009</v>
          </cell>
          <cell r="M894">
            <v>1818000</v>
          </cell>
          <cell r="Z894">
            <v>272700</v>
          </cell>
          <cell r="AC894">
            <v>363600</v>
          </cell>
          <cell r="AF894">
            <v>1181700</v>
          </cell>
        </row>
        <row r="895">
          <cell r="E895" t="str">
            <v>City of Rocklin Division of Engineering</v>
          </cell>
          <cell r="J895">
            <v>2009</v>
          </cell>
          <cell r="M895">
            <v>1850000</v>
          </cell>
          <cell r="Z895">
            <v>277500</v>
          </cell>
          <cell r="AC895">
            <v>370000</v>
          </cell>
          <cell r="AF895">
            <v>1202500</v>
          </cell>
        </row>
        <row r="896">
          <cell r="E896" t="str">
            <v>City of Woodland Dept of Public Works</v>
          </cell>
          <cell r="J896">
            <v>2009</v>
          </cell>
          <cell r="M896">
            <v>2122000</v>
          </cell>
          <cell r="Z896">
            <v>318300</v>
          </cell>
          <cell r="AC896">
            <v>424400</v>
          </cell>
          <cell r="AF896">
            <v>1379300</v>
          </cell>
        </row>
        <row r="897">
          <cell r="E897" t="str">
            <v>City of Elk Grove</v>
          </cell>
          <cell r="J897">
            <v>2009</v>
          </cell>
          <cell r="M897">
            <v>2341424</v>
          </cell>
          <cell r="Z897">
            <v>351213.6</v>
          </cell>
          <cell r="AC897">
            <v>468284.80000000005</v>
          </cell>
          <cell r="AF897">
            <v>1521925.6</v>
          </cell>
        </row>
        <row r="898">
          <cell r="E898" t="str">
            <v>City of Rancho Cordova</v>
          </cell>
          <cell r="J898">
            <v>2009</v>
          </cell>
          <cell r="M898">
            <v>2359000</v>
          </cell>
          <cell r="Z898">
            <v>353850</v>
          </cell>
          <cell r="AC898">
            <v>471800</v>
          </cell>
          <cell r="AF898">
            <v>1533350</v>
          </cell>
        </row>
        <row r="899">
          <cell r="E899" t="str">
            <v>City of Sacramento Dept of Transportation</v>
          </cell>
          <cell r="J899">
            <v>2009</v>
          </cell>
          <cell r="M899">
            <v>2863294</v>
          </cell>
          <cell r="Z899">
            <v>429494.1</v>
          </cell>
          <cell r="AC899">
            <v>572658.80000000005</v>
          </cell>
          <cell r="AF899">
            <v>1861141.1</v>
          </cell>
        </row>
        <row r="900">
          <cell r="E900" t="str">
            <v>Caltrans District 3</v>
          </cell>
          <cell r="J900">
            <v>2009</v>
          </cell>
          <cell r="M900">
            <v>3336000</v>
          </cell>
          <cell r="Z900">
            <v>500400</v>
          </cell>
          <cell r="AC900">
            <v>667200</v>
          </cell>
          <cell r="AF900">
            <v>2168400</v>
          </cell>
        </row>
        <row r="901">
          <cell r="E901" t="str">
            <v>City of Sacramento Dept of Transportation</v>
          </cell>
          <cell r="J901">
            <v>2009</v>
          </cell>
          <cell r="M901">
            <v>3351700</v>
          </cell>
          <cell r="Z901">
            <v>502755</v>
          </cell>
          <cell r="AC901">
            <v>670340</v>
          </cell>
          <cell r="AF901">
            <v>2178605</v>
          </cell>
        </row>
        <row r="902">
          <cell r="E902" t="str">
            <v>Caltrans District 3</v>
          </cell>
          <cell r="J902">
            <v>2009</v>
          </cell>
          <cell r="M902">
            <v>3615000</v>
          </cell>
          <cell r="Z902">
            <v>542250</v>
          </cell>
          <cell r="AC902">
            <v>723000</v>
          </cell>
          <cell r="AF902">
            <v>2349750</v>
          </cell>
        </row>
        <row r="903">
          <cell r="E903" t="str">
            <v>City of Sacramento Dept of Transportation</v>
          </cell>
          <cell r="J903">
            <v>2010</v>
          </cell>
          <cell r="M903">
            <v>4000000</v>
          </cell>
          <cell r="Z903">
            <v>600000</v>
          </cell>
          <cell r="AC903">
            <v>800000</v>
          </cell>
          <cell r="AF903">
            <v>2600000</v>
          </cell>
        </row>
        <row r="904">
          <cell r="E904" t="str">
            <v>City of Auburn Dept. of Public Works</v>
          </cell>
          <cell r="J904">
            <v>2010</v>
          </cell>
          <cell r="M904">
            <v>4000000</v>
          </cell>
          <cell r="Z904">
            <v>600000</v>
          </cell>
          <cell r="AC904">
            <v>800000</v>
          </cell>
          <cell r="AF904">
            <v>2600000</v>
          </cell>
        </row>
        <row r="905">
          <cell r="E905" t="str">
            <v>Caltrans District 3</v>
          </cell>
          <cell r="J905">
            <v>2010</v>
          </cell>
          <cell r="M905">
            <v>4023000</v>
          </cell>
          <cell r="Z905">
            <v>603450</v>
          </cell>
          <cell r="AC905">
            <v>804600</v>
          </cell>
          <cell r="AF905">
            <v>2614950</v>
          </cell>
        </row>
        <row r="906">
          <cell r="E906" t="str">
            <v>Caltrans District 3</v>
          </cell>
          <cell r="J906">
            <v>2010</v>
          </cell>
          <cell r="M906">
            <v>4274000</v>
          </cell>
          <cell r="Z906">
            <v>641100</v>
          </cell>
          <cell r="AC906">
            <v>854800</v>
          </cell>
          <cell r="AF906">
            <v>2778100</v>
          </cell>
        </row>
        <row r="907">
          <cell r="E907" t="str">
            <v>El Dorado County Dept of Transportation</v>
          </cell>
          <cell r="J907">
            <v>2010</v>
          </cell>
          <cell r="M907">
            <v>4733800</v>
          </cell>
          <cell r="Z907">
            <v>710070</v>
          </cell>
          <cell r="AC907">
            <v>946760</v>
          </cell>
          <cell r="AF907">
            <v>3076970</v>
          </cell>
        </row>
        <row r="908">
          <cell r="E908" t="str">
            <v>City of Roseville Dept of Public Works</v>
          </cell>
          <cell r="J908" t="str">
            <v>2010</v>
          </cell>
          <cell r="M908" t="str">
            <v>5000000</v>
          </cell>
          <cell r="Z908">
            <v>750000</v>
          </cell>
          <cell r="AC908">
            <v>1000000</v>
          </cell>
          <cell r="AF908">
            <v>3250000</v>
          </cell>
        </row>
        <row r="909">
          <cell r="E909" t="str">
            <v>City of Roseville Dept of Public Works</v>
          </cell>
          <cell r="J909">
            <v>2010</v>
          </cell>
          <cell r="M909">
            <v>5850000</v>
          </cell>
          <cell r="Z909">
            <v>877500</v>
          </cell>
          <cell r="AC909">
            <v>1170000</v>
          </cell>
          <cell r="AF909">
            <v>3802500</v>
          </cell>
        </row>
        <row r="910">
          <cell r="E910" t="str">
            <v>City of Citrus Heights</v>
          </cell>
          <cell r="J910">
            <v>2010</v>
          </cell>
          <cell r="M910">
            <v>6485000</v>
          </cell>
          <cell r="Z910">
            <v>972750</v>
          </cell>
          <cell r="AC910">
            <v>1297000</v>
          </cell>
          <cell r="AF910">
            <v>4215250</v>
          </cell>
        </row>
        <row r="911">
          <cell r="E911" t="str">
            <v>Sacramento County Dept of Transportation</v>
          </cell>
          <cell r="J911">
            <v>2010</v>
          </cell>
          <cell r="M911">
            <v>8480000</v>
          </cell>
          <cell r="Z911">
            <v>1272000</v>
          </cell>
          <cell r="AC911">
            <v>1696000</v>
          </cell>
          <cell r="AF911">
            <v>5512000</v>
          </cell>
        </row>
        <row r="912">
          <cell r="E912" t="str">
            <v>City of Citrus Heights</v>
          </cell>
          <cell r="J912">
            <v>2010</v>
          </cell>
          <cell r="M912">
            <v>8880000</v>
          </cell>
          <cell r="Z912">
            <v>1332000</v>
          </cell>
          <cell r="AC912">
            <v>1776000</v>
          </cell>
          <cell r="AF912">
            <v>5772000</v>
          </cell>
        </row>
        <row r="913">
          <cell r="E913" t="str">
            <v>Caltrans District 3</v>
          </cell>
          <cell r="J913">
            <v>2010</v>
          </cell>
          <cell r="M913">
            <v>9666000</v>
          </cell>
          <cell r="Z913">
            <v>1449900</v>
          </cell>
          <cell r="AC913">
            <v>1933200</v>
          </cell>
          <cell r="AF913">
            <v>6282900</v>
          </cell>
        </row>
        <row r="914">
          <cell r="E914" t="str">
            <v>City of Rancho Cordova</v>
          </cell>
          <cell r="J914">
            <v>2012</v>
          </cell>
          <cell r="M914">
            <v>10947600</v>
          </cell>
          <cell r="Z914">
            <v>1642140</v>
          </cell>
          <cell r="AC914">
            <v>2189520</v>
          </cell>
          <cell r="AF914">
            <v>7115940</v>
          </cell>
        </row>
        <row r="915">
          <cell r="E915" t="str">
            <v>El Dorado County Dept of Transportation</v>
          </cell>
          <cell r="J915">
            <v>2013</v>
          </cell>
          <cell r="M915">
            <v>32878000</v>
          </cell>
          <cell r="Z915">
            <v>4931700</v>
          </cell>
          <cell r="AC915">
            <v>6575600</v>
          </cell>
          <cell r="AF915">
            <v>21370700</v>
          </cell>
        </row>
        <row r="916">
          <cell r="E916" t="str">
            <v>City of Lincoln Dept of Public Works</v>
          </cell>
          <cell r="J916">
            <v>2010</v>
          </cell>
          <cell r="M916">
            <v>1000000</v>
          </cell>
          <cell r="Y916">
            <v>2007</v>
          </cell>
          <cell r="Z916">
            <v>150000</v>
          </cell>
          <cell r="AB916">
            <v>2008</v>
          </cell>
          <cell r="AC916">
            <v>200000</v>
          </cell>
          <cell r="AE916">
            <v>2009</v>
          </cell>
          <cell r="AF916">
            <v>650000</v>
          </cell>
        </row>
        <row r="917">
          <cell r="E917" t="str">
            <v>Placer County Dept of Public Works</v>
          </cell>
          <cell r="J917">
            <v>2010</v>
          </cell>
          <cell r="M917">
            <v>1000000</v>
          </cell>
          <cell r="Y917">
            <v>2007</v>
          </cell>
          <cell r="Z917">
            <v>150000</v>
          </cell>
          <cell r="AB917">
            <v>2008</v>
          </cell>
          <cell r="AC917">
            <v>200000</v>
          </cell>
          <cell r="AE917">
            <v>2009</v>
          </cell>
          <cell r="AF917">
            <v>650000</v>
          </cell>
        </row>
        <row r="918">
          <cell r="E918" t="str">
            <v>Placer County Dept of Public Works</v>
          </cell>
          <cell r="J918">
            <v>2010</v>
          </cell>
          <cell r="M918">
            <v>1481600</v>
          </cell>
          <cell r="Y918">
            <v>2007</v>
          </cell>
          <cell r="Z918">
            <v>222240</v>
          </cell>
          <cell r="AB918">
            <v>2008</v>
          </cell>
          <cell r="AC918">
            <v>296320</v>
          </cell>
          <cell r="AE918">
            <v>2009</v>
          </cell>
          <cell r="AF918">
            <v>963040</v>
          </cell>
        </row>
        <row r="919">
          <cell r="E919" t="str">
            <v>City of Lincoln Dept of Public Works</v>
          </cell>
          <cell r="J919">
            <v>2010</v>
          </cell>
          <cell r="M919">
            <v>2252000</v>
          </cell>
          <cell r="Y919">
            <v>2007</v>
          </cell>
          <cell r="Z919">
            <v>337800</v>
          </cell>
          <cell r="AB919">
            <v>2008</v>
          </cell>
          <cell r="AC919">
            <v>450400</v>
          </cell>
          <cell r="AE919">
            <v>2009</v>
          </cell>
          <cell r="AF919">
            <v>1463800</v>
          </cell>
        </row>
        <row r="920">
          <cell r="E920" t="str">
            <v>City of Rocklin Division of Engineering</v>
          </cell>
          <cell r="J920">
            <v>2010</v>
          </cell>
          <cell r="M920">
            <v>2484000</v>
          </cell>
          <cell r="Y920">
            <v>2007</v>
          </cell>
          <cell r="Z920">
            <v>372600</v>
          </cell>
          <cell r="AB920">
            <v>2008</v>
          </cell>
          <cell r="AC920">
            <v>496800</v>
          </cell>
          <cell r="AE920">
            <v>2009</v>
          </cell>
          <cell r="AF920">
            <v>1614600</v>
          </cell>
        </row>
        <row r="921">
          <cell r="E921" t="str">
            <v>City of Rocklin Division of Engineering</v>
          </cell>
          <cell r="J921">
            <v>2010</v>
          </cell>
          <cell r="M921">
            <v>3083809</v>
          </cell>
          <cell r="Y921">
            <v>2007</v>
          </cell>
          <cell r="Z921">
            <v>462571.35</v>
          </cell>
          <cell r="AB921">
            <v>2008</v>
          </cell>
          <cell r="AC921">
            <v>616761.80000000005</v>
          </cell>
          <cell r="AE921">
            <v>2009</v>
          </cell>
          <cell r="AF921">
            <v>2004475.85</v>
          </cell>
        </row>
        <row r="922">
          <cell r="E922" t="str">
            <v>Placer County Dept of Public Works</v>
          </cell>
          <cell r="J922">
            <v>2010</v>
          </cell>
          <cell r="M922">
            <v>3812300</v>
          </cell>
          <cell r="Y922">
            <v>2007</v>
          </cell>
          <cell r="Z922">
            <v>571845</v>
          </cell>
          <cell r="AB922">
            <v>2008</v>
          </cell>
          <cell r="AC922">
            <v>762460</v>
          </cell>
          <cell r="AE922">
            <v>2009</v>
          </cell>
          <cell r="AF922">
            <v>2477995</v>
          </cell>
        </row>
        <row r="923">
          <cell r="E923" t="str">
            <v>Placer County Dept of Public Works</v>
          </cell>
          <cell r="J923">
            <v>2011</v>
          </cell>
          <cell r="M923">
            <v>4500000</v>
          </cell>
          <cell r="Y923">
            <v>2007</v>
          </cell>
          <cell r="Z923">
            <v>675000</v>
          </cell>
          <cell r="AB923">
            <v>2009</v>
          </cell>
          <cell r="AC923">
            <v>900000</v>
          </cell>
          <cell r="AE923">
            <v>2010</v>
          </cell>
          <cell r="AF923">
            <v>2925000</v>
          </cell>
        </row>
        <row r="924">
          <cell r="E924" t="str">
            <v>El Dorado County Dept of Transportation</v>
          </cell>
          <cell r="J924">
            <v>2013</v>
          </cell>
          <cell r="M924">
            <v>19057500</v>
          </cell>
          <cell r="Y924">
            <v>2007</v>
          </cell>
          <cell r="Z924">
            <v>2858625</v>
          </cell>
          <cell r="AB924">
            <v>2010</v>
          </cell>
          <cell r="AC924">
            <v>3811500</v>
          </cell>
          <cell r="AE924">
            <v>2011</v>
          </cell>
          <cell r="AF924">
            <v>12387375</v>
          </cell>
        </row>
        <row r="925">
          <cell r="E925" t="str">
            <v>Caltrans District 3</v>
          </cell>
          <cell r="J925">
            <v>2014</v>
          </cell>
          <cell r="M925">
            <v>60578000</v>
          </cell>
          <cell r="Y925">
            <v>2007</v>
          </cell>
          <cell r="Z925">
            <v>9086700</v>
          </cell>
          <cell r="AB925">
            <v>2010</v>
          </cell>
          <cell r="AC925">
            <v>12115600</v>
          </cell>
          <cell r="AE925">
            <v>2012</v>
          </cell>
          <cell r="AF925">
            <v>39375700</v>
          </cell>
        </row>
        <row r="926">
          <cell r="E926" t="str">
            <v>City of Lincoln Dept of Public Works</v>
          </cell>
          <cell r="J926">
            <v>2010</v>
          </cell>
          <cell r="M926">
            <v>175000</v>
          </cell>
          <cell r="Z926">
            <v>26250</v>
          </cell>
          <cell r="AC926">
            <v>35000</v>
          </cell>
          <cell r="AF926">
            <v>113750</v>
          </cell>
        </row>
        <row r="927">
          <cell r="E927" t="str">
            <v>City of Lincoln Dept of Public Works</v>
          </cell>
          <cell r="J927">
            <v>2010</v>
          </cell>
          <cell r="M927">
            <v>600000</v>
          </cell>
          <cell r="Z927">
            <v>90000</v>
          </cell>
          <cell r="AC927">
            <v>120000</v>
          </cell>
          <cell r="AF927">
            <v>390000</v>
          </cell>
        </row>
        <row r="928">
          <cell r="E928" t="str">
            <v>City of Lincoln Dept of Public Works</v>
          </cell>
          <cell r="J928">
            <v>2010</v>
          </cell>
          <cell r="M928">
            <v>759000</v>
          </cell>
          <cell r="Z928">
            <v>113850</v>
          </cell>
          <cell r="AC928">
            <v>151800</v>
          </cell>
          <cell r="AF928">
            <v>493350</v>
          </cell>
        </row>
        <row r="929">
          <cell r="E929" t="str">
            <v>Placer County Dept of Public Works</v>
          </cell>
          <cell r="J929">
            <v>2010</v>
          </cell>
          <cell r="M929">
            <v>500000</v>
          </cell>
          <cell r="Y929">
            <v>2007</v>
          </cell>
          <cell r="Z929">
            <v>75000</v>
          </cell>
          <cell r="AB929">
            <v>2008</v>
          </cell>
          <cell r="AC929">
            <v>100000</v>
          </cell>
          <cell r="AE929">
            <v>2009</v>
          </cell>
          <cell r="AF929">
            <v>325000</v>
          </cell>
        </row>
        <row r="930">
          <cell r="E930" t="str">
            <v>Sutter County Dept of Public Works</v>
          </cell>
          <cell r="J930">
            <v>2010</v>
          </cell>
          <cell r="M930">
            <v>688000</v>
          </cell>
          <cell r="Y930">
            <v>2007</v>
          </cell>
          <cell r="Z930">
            <v>103200</v>
          </cell>
          <cell r="AB930">
            <v>2008</v>
          </cell>
          <cell r="AC930">
            <v>137600</v>
          </cell>
          <cell r="AE930">
            <v>2009</v>
          </cell>
          <cell r="AF930">
            <v>447200</v>
          </cell>
        </row>
        <row r="931">
          <cell r="E931" t="str">
            <v>City of Sacramento Dept of Transportation</v>
          </cell>
          <cell r="J931">
            <v>2010</v>
          </cell>
          <cell r="M931">
            <v>798000</v>
          </cell>
          <cell r="Y931">
            <v>2007</v>
          </cell>
          <cell r="Z931">
            <v>119700</v>
          </cell>
          <cell r="AB931">
            <v>2008</v>
          </cell>
          <cell r="AC931">
            <v>159600</v>
          </cell>
          <cell r="AE931">
            <v>2009</v>
          </cell>
          <cell r="AF931">
            <v>518700</v>
          </cell>
        </row>
        <row r="932">
          <cell r="E932" t="str">
            <v>City of Rocklin Division of Engineering</v>
          </cell>
          <cell r="J932">
            <v>2010</v>
          </cell>
          <cell r="M932">
            <v>900000</v>
          </cell>
          <cell r="Y932">
            <v>2007</v>
          </cell>
          <cell r="Z932">
            <v>135000</v>
          </cell>
          <cell r="AB932">
            <v>2008</v>
          </cell>
          <cell r="AC932">
            <v>180000</v>
          </cell>
          <cell r="AE932">
            <v>2009</v>
          </cell>
          <cell r="AF932">
            <v>585000</v>
          </cell>
        </row>
        <row r="933">
          <cell r="E933" t="str">
            <v>City of Folsom Dept of Public Works</v>
          </cell>
          <cell r="J933">
            <v>2010</v>
          </cell>
          <cell r="M933">
            <v>1100000</v>
          </cell>
          <cell r="Y933">
            <v>2007</v>
          </cell>
          <cell r="Z933">
            <v>165000</v>
          </cell>
          <cell r="AB933">
            <v>2008</v>
          </cell>
          <cell r="AC933">
            <v>220000</v>
          </cell>
          <cell r="AE933">
            <v>2009</v>
          </cell>
          <cell r="AF933">
            <v>715000</v>
          </cell>
        </row>
        <row r="934">
          <cell r="E934" t="str">
            <v>Yuba County Dept of Public Works</v>
          </cell>
          <cell r="J934">
            <v>2010</v>
          </cell>
          <cell r="M934">
            <v>1300000</v>
          </cell>
          <cell r="Y934">
            <v>2007</v>
          </cell>
          <cell r="Z934">
            <v>195000</v>
          </cell>
          <cell r="AB934">
            <v>2008</v>
          </cell>
          <cell r="AC934">
            <v>260000</v>
          </cell>
          <cell r="AE934">
            <v>2009</v>
          </cell>
          <cell r="AF934">
            <v>845000</v>
          </cell>
        </row>
        <row r="935">
          <cell r="E935" t="str">
            <v>El Dorado County Dept of Transportation</v>
          </cell>
          <cell r="J935">
            <v>2010</v>
          </cell>
          <cell r="M935">
            <v>1400000</v>
          </cell>
          <cell r="Y935">
            <v>2007</v>
          </cell>
          <cell r="Z935">
            <v>210000</v>
          </cell>
          <cell r="AB935">
            <v>2008</v>
          </cell>
          <cell r="AC935">
            <v>280000</v>
          </cell>
          <cell r="AE935">
            <v>2009</v>
          </cell>
          <cell r="AF935">
            <v>910000</v>
          </cell>
        </row>
        <row r="936">
          <cell r="E936" t="str">
            <v>Sacramento County Dept of Transportation</v>
          </cell>
          <cell r="J936">
            <v>2010</v>
          </cell>
          <cell r="M936">
            <v>1662000</v>
          </cell>
          <cell r="Y936">
            <v>2007</v>
          </cell>
          <cell r="Z936">
            <v>249300</v>
          </cell>
          <cell r="AB936">
            <v>2008</v>
          </cell>
          <cell r="AC936">
            <v>332400</v>
          </cell>
          <cell r="AE936">
            <v>2009</v>
          </cell>
          <cell r="AF936">
            <v>1080300</v>
          </cell>
        </row>
        <row r="937">
          <cell r="E937" t="str">
            <v>City of Woodland Dept of Public Works</v>
          </cell>
          <cell r="J937">
            <v>2010</v>
          </cell>
          <cell r="M937">
            <v>1933150</v>
          </cell>
          <cell r="Y937">
            <v>2007</v>
          </cell>
          <cell r="Z937">
            <v>289972.5</v>
          </cell>
          <cell r="AB937">
            <v>2008</v>
          </cell>
          <cell r="AC937">
            <v>386630</v>
          </cell>
          <cell r="AE937">
            <v>2009</v>
          </cell>
          <cell r="AF937">
            <v>1256547.5</v>
          </cell>
        </row>
        <row r="938">
          <cell r="E938" t="str">
            <v>City of Lincoln Dept of Public Works</v>
          </cell>
          <cell r="J938">
            <v>2010</v>
          </cell>
          <cell r="M938">
            <v>2000000</v>
          </cell>
          <cell r="Y938">
            <v>2007</v>
          </cell>
          <cell r="Z938">
            <v>300000</v>
          </cell>
          <cell r="AB938">
            <v>2008</v>
          </cell>
          <cell r="AC938">
            <v>400000</v>
          </cell>
          <cell r="AE938">
            <v>2009</v>
          </cell>
          <cell r="AF938">
            <v>1300000</v>
          </cell>
        </row>
        <row r="939">
          <cell r="E939" t="str">
            <v>Placer County Dept of Public Works</v>
          </cell>
          <cell r="J939">
            <v>2010</v>
          </cell>
          <cell r="M939">
            <v>2000000</v>
          </cell>
          <cell r="Y939">
            <v>2007</v>
          </cell>
          <cell r="Z939">
            <v>300000</v>
          </cell>
          <cell r="AB939">
            <v>2008</v>
          </cell>
          <cell r="AC939">
            <v>400000</v>
          </cell>
          <cell r="AE939">
            <v>2009</v>
          </cell>
          <cell r="AF939">
            <v>1300000</v>
          </cell>
        </row>
        <row r="940">
          <cell r="E940" t="str">
            <v>Sacramento County Dept of Transportation</v>
          </cell>
          <cell r="J940">
            <v>2010</v>
          </cell>
          <cell r="M940">
            <v>3020000</v>
          </cell>
          <cell r="Y940">
            <v>2007</v>
          </cell>
          <cell r="Z940">
            <v>453000</v>
          </cell>
          <cell r="AB940">
            <v>2008</v>
          </cell>
          <cell r="AC940">
            <v>604000</v>
          </cell>
          <cell r="AE940">
            <v>2009</v>
          </cell>
          <cell r="AF940">
            <v>1963000</v>
          </cell>
        </row>
        <row r="941">
          <cell r="E941" t="str">
            <v>City of Woodland Dept of Public Works</v>
          </cell>
          <cell r="J941">
            <v>2010</v>
          </cell>
          <cell r="M941">
            <v>3100000</v>
          </cell>
          <cell r="Y941">
            <v>2007</v>
          </cell>
          <cell r="Z941">
            <v>465000</v>
          </cell>
          <cell r="AB941">
            <v>2008</v>
          </cell>
          <cell r="AC941">
            <v>620000</v>
          </cell>
          <cell r="AE941">
            <v>2009</v>
          </cell>
          <cell r="AF941">
            <v>2015000</v>
          </cell>
        </row>
        <row r="942">
          <cell r="E942" t="str">
            <v>City of Sacramento Dept of Transportation</v>
          </cell>
          <cell r="J942">
            <v>2010</v>
          </cell>
          <cell r="M942">
            <v>3185000</v>
          </cell>
          <cell r="Y942">
            <v>2007</v>
          </cell>
          <cell r="Z942">
            <v>477750</v>
          </cell>
          <cell r="AB942">
            <v>2008</v>
          </cell>
          <cell r="AC942">
            <v>637000</v>
          </cell>
          <cell r="AE942">
            <v>2009</v>
          </cell>
          <cell r="AF942">
            <v>2070250</v>
          </cell>
        </row>
        <row r="943">
          <cell r="E943" t="str">
            <v>City of Rocklin Division of Engineering</v>
          </cell>
          <cell r="J943">
            <v>2010</v>
          </cell>
          <cell r="M943">
            <v>3200000</v>
          </cell>
          <cell r="Y943">
            <v>2007</v>
          </cell>
          <cell r="Z943">
            <v>480000</v>
          </cell>
          <cell r="AB943">
            <v>2008</v>
          </cell>
          <cell r="AC943">
            <v>640000</v>
          </cell>
          <cell r="AE943">
            <v>2009</v>
          </cell>
          <cell r="AF943">
            <v>2080000</v>
          </cell>
        </row>
        <row r="944">
          <cell r="E944" t="str">
            <v>Town of Loomis Dept of Public Works</v>
          </cell>
          <cell r="J944">
            <v>2010</v>
          </cell>
          <cell r="M944">
            <v>3600000</v>
          </cell>
          <cell r="Y944">
            <v>2007</v>
          </cell>
          <cell r="Z944">
            <v>540000</v>
          </cell>
          <cell r="AB944">
            <v>2008</v>
          </cell>
          <cell r="AC944">
            <v>720000</v>
          </cell>
          <cell r="AE944">
            <v>2009</v>
          </cell>
          <cell r="AF944">
            <v>2340000</v>
          </cell>
        </row>
        <row r="945">
          <cell r="E945" t="str">
            <v>City of Yuba City Dept of Public Works</v>
          </cell>
          <cell r="J945">
            <v>2010</v>
          </cell>
          <cell r="M945">
            <v>3700000</v>
          </cell>
          <cell r="Y945">
            <v>2007</v>
          </cell>
          <cell r="Z945">
            <v>555000</v>
          </cell>
          <cell r="AB945">
            <v>2008</v>
          </cell>
          <cell r="AC945">
            <v>740000</v>
          </cell>
          <cell r="AE945">
            <v>2009</v>
          </cell>
          <cell r="AF945">
            <v>2405000</v>
          </cell>
        </row>
        <row r="946">
          <cell r="E946" t="str">
            <v>Sacramento County Dept of Transportation</v>
          </cell>
          <cell r="J946">
            <v>2011</v>
          </cell>
          <cell r="M946">
            <v>4000000</v>
          </cell>
          <cell r="Y946">
            <v>2007</v>
          </cell>
          <cell r="Z946">
            <v>600000</v>
          </cell>
          <cell r="AB946">
            <v>2009</v>
          </cell>
          <cell r="AC946">
            <v>800000</v>
          </cell>
          <cell r="AE946">
            <v>2010</v>
          </cell>
          <cell r="AF946">
            <v>2600000</v>
          </cell>
        </row>
        <row r="947">
          <cell r="E947" t="str">
            <v>Yuba County Dept of Public Works</v>
          </cell>
          <cell r="J947">
            <v>2011</v>
          </cell>
          <cell r="M947">
            <v>5000000</v>
          </cell>
          <cell r="Y947">
            <v>2007</v>
          </cell>
          <cell r="Z947">
            <v>750000</v>
          </cell>
          <cell r="AB947">
            <v>2009</v>
          </cell>
          <cell r="AC947">
            <v>1000000</v>
          </cell>
          <cell r="AE947">
            <v>2010</v>
          </cell>
          <cell r="AF947">
            <v>3250000</v>
          </cell>
        </row>
        <row r="948">
          <cell r="E948" t="str">
            <v>City of Rancho Cordova</v>
          </cell>
          <cell r="J948">
            <v>2011</v>
          </cell>
          <cell r="M948">
            <v>5910360</v>
          </cell>
          <cell r="Y948">
            <v>2007</v>
          </cell>
          <cell r="Z948">
            <v>886554</v>
          </cell>
          <cell r="AB948">
            <v>2009</v>
          </cell>
          <cell r="AC948">
            <v>1182072</v>
          </cell>
          <cell r="AE948">
            <v>2010</v>
          </cell>
          <cell r="AF948">
            <v>3841734</v>
          </cell>
        </row>
        <row r="949">
          <cell r="E949" t="str">
            <v>Placer County Dept of Public Works</v>
          </cell>
          <cell r="J949">
            <v>2011</v>
          </cell>
          <cell r="M949">
            <v>6000000</v>
          </cell>
          <cell r="Y949">
            <v>2007</v>
          </cell>
          <cell r="Z949">
            <v>900000</v>
          </cell>
          <cell r="AB949">
            <v>2009</v>
          </cell>
          <cell r="AC949">
            <v>1200000</v>
          </cell>
          <cell r="AE949">
            <v>2010</v>
          </cell>
          <cell r="AF949">
            <v>3900000</v>
          </cell>
        </row>
        <row r="950">
          <cell r="E950" t="str">
            <v>Yuba County Dept of Public Works</v>
          </cell>
          <cell r="J950">
            <v>2011</v>
          </cell>
          <cell r="M950">
            <v>6600000</v>
          </cell>
          <cell r="Y950">
            <v>2007</v>
          </cell>
          <cell r="Z950">
            <v>990000</v>
          </cell>
          <cell r="AB950">
            <v>2009</v>
          </cell>
          <cell r="AC950">
            <v>1320000</v>
          </cell>
          <cell r="AE950">
            <v>2010</v>
          </cell>
          <cell r="AF950">
            <v>4290000</v>
          </cell>
        </row>
        <row r="951">
          <cell r="E951" t="str">
            <v>City of Sacramento Dept of Transportation</v>
          </cell>
          <cell r="J951">
            <v>2011</v>
          </cell>
          <cell r="M951">
            <v>8000000</v>
          </cell>
          <cell r="Y951">
            <v>2007</v>
          </cell>
          <cell r="Z951">
            <v>1200000</v>
          </cell>
          <cell r="AB951">
            <v>2009</v>
          </cell>
          <cell r="AC951">
            <v>1600000</v>
          </cell>
          <cell r="AE951">
            <v>2010</v>
          </cell>
          <cell r="AF951">
            <v>5200000</v>
          </cell>
        </row>
        <row r="952">
          <cell r="E952" t="str">
            <v>Sacramento County Dept of Transportation</v>
          </cell>
          <cell r="J952">
            <v>2011</v>
          </cell>
          <cell r="M952">
            <v>9734000</v>
          </cell>
          <cell r="Y952">
            <v>2007</v>
          </cell>
          <cell r="Z952">
            <v>1460100</v>
          </cell>
          <cell r="AB952">
            <v>2009</v>
          </cell>
          <cell r="AC952">
            <v>1946800</v>
          </cell>
          <cell r="AE952">
            <v>2010</v>
          </cell>
          <cell r="AF952">
            <v>6327100</v>
          </cell>
        </row>
        <row r="953">
          <cell r="E953" t="str">
            <v>El Dorado County Dept of Transportation</v>
          </cell>
          <cell r="J953">
            <v>2013</v>
          </cell>
          <cell r="M953">
            <v>14344000</v>
          </cell>
          <cell r="Y953">
            <v>2007</v>
          </cell>
          <cell r="Z953">
            <v>2151600</v>
          </cell>
          <cell r="AB953">
            <v>2010</v>
          </cell>
          <cell r="AC953">
            <v>2868800</v>
          </cell>
          <cell r="AE953">
            <v>2011</v>
          </cell>
          <cell r="AF953">
            <v>9323600</v>
          </cell>
        </row>
        <row r="954">
          <cell r="E954" t="str">
            <v>Sacramento County Dept of Transportation</v>
          </cell>
          <cell r="J954">
            <v>2013</v>
          </cell>
          <cell r="M954">
            <v>15000000</v>
          </cell>
          <cell r="Y954">
            <v>2007</v>
          </cell>
          <cell r="Z954">
            <v>2250000</v>
          </cell>
          <cell r="AB954">
            <v>2010</v>
          </cell>
          <cell r="AC954">
            <v>3000000</v>
          </cell>
          <cell r="AE954">
            <v>2011</v>
          </cell>
          <cell r="AF954">
            <v>9750000</v>
          </cell>
        </row>
        <row r="955">
          <cell r="E955" t="str">
            <v>City of Rancho Cordova</v>
          </cell>
          <cell r="J955">
            <v>2013</v>
          </cell>
          <cell r="M955">
            <v>20580000</v>
          </cell>
          <cell r="Y955">
            <v>2007</v>
          </cell>
          <cell r="Z955">
            <v>3087000</v>
          </cell>
          <cell r="AB955">
            <v>2010</v>
          </cell>
          <cell r="AC955">
            <v>4116000</v>
          </cell>
          <cell r="AE955">
            <v>2011</v>
          </cell>
          <cell r="AF955">
            <v>13377000</v>
          </cell>
        </row>
        <row r="956">
          <cell r="E956" t="str">
            <v>El Dorado County Dept of Transportation</v>
          </cell>
          <cell r="J956">
            <v>2013</v>
          </cell>
          <cell r="M956">
            <v>23239000</v>
          </cell>
          <cell r="Y956">
            <v>2007</v>
          </cell>
          <cell r="Z956">
            <v>3485850</v>
          </cell>
          <cell r="AB956">
            <v>2010</v>
          </cell>
          <cell r="AC956">
            <v>4647800</v>
          </cell>
          <cell r="AE956">
            <v>2011</v>
          </cell>
          <cell r="AF956">
            <v>15105350</v>
          </cell>
        </row>
        <row r="957">
          <cell r="E957" t="str">
            <v>Sacramento County Dept of Transportation</v>
          </cell>
          <cell r="J957">
            <v>2013</v>
          </cell>
          <cell r="M957">
            <v>26600000</v>
          </cell>
          <cell r="Y957">
            <v>2007</v>
          </cell>
          <cell r="Z957">
            <v>3990000</v>
          </cell>
          <cell r="AB957">
            <v>2010</v>
          </cell>
          <cell r="AC957">
            <v>5320000</v>
          </cell>
          <cell r="AE957">
            <v>2011</v>
          </cell>
          <cell r="AF957">
            <v>17290000</v>
          </cell>
        </row>
        <row r="958">
          <cell r="E958" t="str">
            <v>City of West Sacramento Dept of Public Works</v>
          </cell>
          <cell r="J958">
            <v>2017</v>
          </cell>
          <cell r="M958">
            <v>100000000</v>
          </cell>
          <cell r="Y958">
            <v>2007</v>
          </cell>
          <cell r="Z958">
            <v>15000000</v>
          </cell>
          <cell r="AB958">
            <v>2012</v>
          </cell>
          <cell r="AC958">
            <v>20000000</v>
          </cell>
          <cell r="AE958">
            <v>2015</v>
          </cell>
          <cell r="AF958">
            <v>65000000</v>
          </cell>
        </row>
        <row r="959">
          <cell r="E959" t="str">
            <v>City of Lincoln Dept of Public Works</v>
          </cell>
          <cell r="J959">
            <v>2010</v>
          </cell>
          <cell r="M959">
            <v>174400</v>
          </cell>
          <cell r="Z959">
            <v>26160</v>
          </cell>
          <cell r="AC959">
            <v>34880</v>
          </cell>
          <cell r="AF959">
            <v>113360</v>
          </cell>
        </row>
        <row r="960">
          <cell r="E960" t="str">
            <v>City of Auburn Dept. of Public Works</v>
          </cell>
          <cell r="J960">
            <v>2010</v>
          </cell>
          <cell r="M960">
            <v>200000</v>
          </cell>
          <cell r="Z960">
            <v>30000</v>
          </cell>
          <cell r="AC960">
            <v>40000</v>
          </cell>
          <cell r="AF960">
            <v>130000</v>
          </cell>
        </row>
        <row r="961">
          <cell r="E961" t="str">
            <v>City of Roseville Dept of Public Works</v>
          </cell>
          <cell r="J961">
            <v>2010</v>
          </cell>
          <cell r="M961">
            <v>200000</v>
          </cell>
          <cell r="Z961">
            <v>30000</v>
          </cell>
          <cell r="AC961">
            <v>40000</v>
          </cell>
          <cell r="AF961">
            <v>130000</v>
          </cell>
        </row>
        <row r="962">
          <cell r="E962" t="str">
            <v>City of Live Oak</v>
          </cell>
          <cell r="J962">
            <v>2010</v>
          </cell>
          <cell r="M962">
            <v>200000</v>
          </cell>
          <cell r="Z962">
            <v>30000</v>
          </cell>
          <cell r="AC962">
            <v>40000</v>
          </cell>
          <cell r="AF962">
            <v>130000</v>
          </cell>
        </row>
        <row r="963">
          <cell r="E963" t="str">
            <v>City of Lincoln Dept of Public Works</v>
          </cell>
          <cell r="J963">
            <v>2010</v>
          </cell>
          <cell r="M963">
            <v>210000</v>
          </cell>
          <cell r="Z963">
            <v>31500</v>
          </cell>
          <cell r="AC963">
            <v>42000</v>
          </cell>
          <cell r="AF963">
            <v>136500</v>
          </cell>
        </row>
        <row r="964">
          <cell r="E964" t="str">
            <v>Yuba County Dept of Public Works</v>
          </cell>
          <cell r="J964">
            <v>2010</v>
          </cell>
          <cell r="M964">
            <v>215000</v>
          </cell>
          <cell r="Z964">
            <v>32250</v>
          </cell>
          <cell r="AC964">
            <v>43000</v>
          </cell>
          <cell r="AF964">
            <v>139750</v>
          </cell>
        </row>
        <row r="965">
          <cell r="E965" t="str">
            <v>Town of Loomis Dept of Public Works</v>
          </cell>
          <cell r="J965">
            <v>2010</v>
          </cell>
          <cell r="M965">
            <v>300000</v>
          </cell>
          <cell r="Z965">
            <v>45000</v>
          </cell>
          <cell r="AC965">
            <v>60000</v>
          </cell>
          <cell r="AF965">
            <v>195000</v>
          </cell>
        </row>
        <row r="966">
          <cell r="E966" t="str">
            <v>Town of Loomis Dept of Public Works</v>
          </cell>
          <cell r="J966">
            <v>2010</v>
          </cell>
          <cell r="M966">
            <v>300000</v>
          </cell>
          <cell r="Z966">
            <v>45000</v>
          </cell>
          <cell r="AC966">
            <v>60000</v>
          </cell>
          <cell r="AF966">
            <v>195000</v>
          </cell>
        </row>
        <row r="967">
          <cell r="E967" t="str">
            <v>Town of Loomis Dept of Public Works</v>
          </cell>
          <cell r="J967">
            <v>2010</v>
          </cell>
          <cell r="M967">
            <v>400000</v>
          </cell>
          <cell r="Z967">
            <v>60000</v>
          </cell>
          <cell r="AC967">
            <v>80000</v>
          </cell>
          <cell r="AF967">
            <v>260000</v>
          </cell>
        </row>
        <row r="968">
          <cell r="E968" t="str">
            <v>City of Auburn Dept. of Public Works</v>
          </cell>
          <cell r="J968">
            <v>2010</v>
          </cell>
          <cell r="M968">
            <v>400000</v>
          </cell>
          <cell r="Z968">
            <v>60000</v>
          </cell>
          <cell r="AC968">
            <v>80000</v>
          </cell>
          <cell r="AF968">
            <v>260000</v>
          </cell>
        </row>
        <row r="969">
          <cell r="E969" t="str">
            <v>Sutter County Dept of Public Works</v>
          </cell>
          <cell r="J969">
            <v>2010</v>
          </cell>
          <cell r="M969">
            <v>445000</v>
          </cell>
          <cell r="Z969">
            <v>66750</v>
          </cell>
          <cell r="AC969">
            <v>89000</v>
          </cell>
          <cell r="AF969">
            <v>289250</v>
          </cell>
        </row>
        <row r="970">
          <cell r="E970" t="str">
            <v>City of Lincoln Dept of Public Works</v>
          </cell>
          <cell r="J970">
            <v>2010</v>
          </cell>
          <cell r="M970">
            <v>450000</v>
          </cell>
          <cell r="Z970">
            <v>67500</v>
          </cell>
          <cell r="AC970">
            <v>90000</v>
          </cell>
          <cell r="AF970">
            <v>292500</v>
          </cell>
        </row>
        <row r="971">
          <cell r="E971" t="str">
            <v>City of Lincoln Dept of Public Works</v>
          </cell>
          <cell r="J971">
            <v>2010</v>
          </cell>
          <cell r="M971">
            <v>500000</v>
          </cell>
          <cell r="Z971">
            <v>75000</v>
          </cell>
          <cell r="AC971">
            <v>100000</v>
          </cell>
          <cell r="AF971">
            <v>325000</v>
          </cell>
        </row>
        <row r="972">
          <cell r="E972" t="str">
            <v>City of Roseville Dept of Public Works</v>
          </cell>
          <cell r="J972">
            <v>2010</v>
          </cell>
          <cell r="M972">
            <v>500000</v>
          </cell>
          <cell r="Z972">
            <v>75000</v>
          </cell>
          <cell r="AC972">
            <v>100000</v>
          </cell>
          <cell r="AF972">
            <v>325000</v>
          </cell>
        </row>
        <row r="973">
          <cell r="E973" t="str">
            <v>Sacramento County Dept of Transportation</v>
          </cell>
          <cell r="J973">
            <v>2010</v>
          </cell>
          <cell r="M973">
            <v>550000</v>
          </cell>
          <cell r="Z973">
            <v>82500</v>
          </cell>
          <cell r="AC973">
            <v>110000</v>
          </cell>
          <cell r="AF973">
            <v>357500</v>
          </cell>
        </row>
        <row r="974">
          <cell r="E974" t="str">
            <v>City of Lincoln Dept of Public Works</v>
          </cell>
          <cell r="J974">
            <v>2010</v>
          </cell>
          <cell r="M974">
            <v>643000</v>
          </cell>
          <cell r="Z974">
            <v>96450</v>
          </cell>
          <cell r="AC974">
            <v>128600</v>
          </cell>
          <cell r="AF974">
            <v>417950</v>
          </cell>
        </row>
        <row r="975">
          <cell r="E975" t="str">
            <v>Town of Loomis Dept of Public Works</v>
          </cell>
          <cell r="J975">
            <v>2010</v>
          </cell>
          <cell r="M975">
            <v>700000</v>
          </cell>
          <cell r="Z975">
            <v>105000</v>
          </cell>
          <cell r="AC975">
            <v>140000</v>
          </cell>
          <cell r="AF975">
            <v>455000</v>
          </cell>
        </row>
        <row r="976">
          <cell r="E976" t="str">
            <v>City of Rocklin Division of Engineering</v>
          </cell>
          <cell r="J976">
            <v>2010</v>
          </cell>
          <cell r="M976">
            <v>800000</v>
          </cell>
          <cell r="Z976">
            <v>120000</v>
          </cell>
          <cell r="AC976">
            <v>160000</v>
          </cell>
          <cell r="AF976">
            <v>520000</v>
          </cell>
        </row>
        <row r="977">
          <cell r="E977" t="str">
            <v>El Dorado County Dept of Transportation</v>
          </cell>
          <cell r="J977">
            <v>2010</v>
          </cell>
          <cell r="M977">
            <v>800000</v>
          </cell>
          <cell r="Z977">
            <v>120000</v>
          </cell>
          <cell r="AC977">
            <v>160000</v>
          </cell>
          <cell r="AF977">
            <v>520000</v>
          </cell>
        </row>
        <row r="978">
          <cell r="E978" t="str">
            <v>El Dorado County Dept of Transportation</v>
          </cell>
          <cell r="J978">
            <v>2010</v>
          </cell>
          <cell r="M978">
            <v>800000</v>
          </cell>
          <cell r="Z978">
            <v>120000</v>
          </cell>
          <cell r="AC978">
            <v>160000</v>
          </cell>
          <cell r="AF978">
            <v>520000</v>
          </cell>
        </row>
        <row r="979">
          <cell r="E979" t="str">
            <v>City of Lincoln Dept of Public Works</v>
          </cell>
          <cell r="J979">
            <v>2010</v>
          </cell>
          <cell r="M979">
            <v>948000</v>
          </cell>
          <cell r="Z979">
            <v>142200</v>
          </cell>
          <cell r="AC979">
            <v>189600</v>
          </cell>
          <cell r="AF979">
            <v>616200</v>
          </cell>
        </row>
        <row r="980">
          <cell r="E980" t="str">
            <v>City of Lincoln Dept of Public Works</v>
          </cell>
          <cell r="J980">
            <v>2010</v>
          </cell>
          <cell r="M980">
            <v>1200000</v>
          </cell>
          <cell r="Z980">
            <v>180000</v>
          </cell>
          <cell r="AC980">
            <v>240000</v>
          </cell>
          <cell r="AF980">
            <v>780000</v>
          </cell>
        </row>
        <row r="981">
          <cell r="E981" t="str">
            <v>Yolo County Dept of Public Works</v>
          </cell>
          <cell r="J981">
            <v>2010</v>
          </cell>
          <cell r="M981">
            <v>1625912</v>
          </cell>
          <cell r="Z981">
            <v>243886.8</v>
          </cell>
          <cell r="AC981">
            <v>325182.40000000002</v>
          </cell>
          <cell r="AF981">
            <v>1056842.8</v>
          </cell>
        </row>
        <row r="982">
          <cell r="E982" t="str">
            <v>City of Placerville Dept of Public Works</v>
          </cell>
          <cell r="J982">
            <v>2010</v>
          </cell>
          <cell r="M982">
            <v>1850000</v>
          </cell>
          <cell r="Z982">
            <v>277500</v>
          </cell>
          <cell r="AC982">
            <v>370000</v>
          </cell>
          <cell r="AF982">
            <v>1202500</v>
          </cell>
        </row>
        <row r="983">
          <cell r="E983" t="str">
            <v>City of Lincoln Dept of Public Works</v>
          </cell>
          <cell r="J983">
            <v>2010</v>
          </cell>
          <cell r="M983">
            <v>1900000</v>
          </cell>
          <cell r="Z983">
            <v>285000</v>
          </cell>
          <cell r="AC983">
            <v>380000</v>
          </cell>
          <cell r="AF983">
            <v>1235000</v>
          </cell>
        </row>
        <row r="984">
          <cell r="E984" t="str">
            <v>City of Folsom Dept of Public Works</v>
          </cell>
          <cell r="J984">
            <v>2010</v>
          </cell>
          <cell r="M984">
            <v>2500000</v>
          </cell>
          <cell r="Z984">
            <v>375000</v>
          </cell>
          <cell r="AC984">
            <v>500000</v>
          </cell>
          <cell r="AF984">
            <v>1625000</v>
          </cell>
        </row>
        <row r="985">
          <cell r="E985" t="str">
            <v>Caltrans District 3</v>
          </cell>
          <cell r="J985">
            <v>2010</v>
          </cell>
          <cell r="M985">
            <v>2992000</v>
          </cell>
          <cell r="Z985">
            <v>448800</v>
          </cell>
          <cell r="AC985">
            <v>598400</v>
          </cell>
          <cell r="AF985">
            <v>1944800</v>
          </cell>
        </row>
        <row r="986">
          <cell r="E986" t="str">
            <v>El Dorado County Dept of Transportation</v>
          </cell>
          <cell r="J986">
            <v>2010</v>
          </cell>
          <cell r="M986">
            <v>3240000</v>
          </cell>
          <cell r="Z986">
            <v>486000</v>
          </cell>
          <cell r="AC986">
            <v>648000</v>
          </cell>
          <cell r="AF986">
            <v>2106000</v>
          </cell>
        </row>
        <row r="987">
          <cell r="E987" t="str">
            <v>Caltrans District 3</v>
          </cell>
          <cell r="J987">
            <v>2010</v>
          </cell>
          <cell r="M987">
            <v>3290000</v>
          </cell>
          <cell r="Z987">
            <v>493500</v>
          </cell>
          <cell r="AC987">
            <v>658000</v>
          </cell>
          <cell r="AF987">
            <v>2138500</v>
          </cell>
        </row>
        <row r="988">
          <cell r="E988" t="str">
            <v>Sacramento County Dept of Transportation</v>
          </cell>
          <cell r="J988">
            <v>2010</v>
          </cell>
          <cell r="M988">
            <v>3467692</v>
          </cell>
          <cell r="Z988">
            <v>520153.8</v>
          </cell>
          <cell r="AC988">
            <v>693538.4</v>
          </cell>
          <cell r="AF988">
            <v>2253999.8000000003</v>
          </cell>
        </row>
        <row r="989">
          <cell r="E989" t="str">
            <v>El Dorado County Dept of Transportation</v>
          </cell>
          <cell r="J989">
            <v>2010</v>
          </cell>
          <cell r="M989">
            <v>3645000</v>
          </cell>
          <cell r="Z989">
            <v>546750</v>
          </cell>
          <cell r="AC989">
            <v>729000</v>
          </cell>
          <cell r="AF989">
            <v>2369250</v>
          </cell>
        </row>
        <row r="990">
          <cell r="E990" t="str">
            <v>Yuba County Dept of Public Works</v>
          </cell>
          <cell r="J990">
            <v>2010</v>
          </cell>
          <cell r="M990">
            <v>3750000</v>
          </cell>
          <cell r="Z990">
            <v>562500</v>
          </cell>
          <cell r="AC990">
            <v>750000</v>
          </cell>
          <cell r="AF990">
            <v>2437500</v>
          </cell>
        </row>
        <row r="991">
          <cell r="E991" t="str">
            <v>Caltrans District 3</v>
          </cell>
          <cell r="J991">
            <v>2011</v>
          </cell>
          <cell r="M991">
            <v>4579000</v>
          </cell>
          <cell r="Z991">
            <v>686850</v>
          </cell>
          <cell r="AC991">
            <v>915800</v>
          </cell>
          <cell r="AF991">
            <v>2976350</v>
          </cell>
        </row>
        <row r="992">
          <cell r="E992" t="str">
            <v>El Dorado County Dept of Transportation</v>
          </cell>
          <cell r="J992">
            <v>2011</v>
          </cell>
          <cell r="M992">
            <v>4800000</v>
          </cell>
          <cell r="Z992">
            <v>720000</v>
          </cell>
          <cell r="AC992">
            <v>960000</v>
          </cell>
          <cell r="AF992">
            <v>3120000</v>
          </cell>
        </row>
        <row r="993">
          <cell r="E993" t="str">
            <v>Caltrans District 3</v>
          </cell>
          <cell r="J993">
            <v>2011</v>
          </cell>
          <cell r="M993">
            <v>4966000</v>
          </cell>
          <cell r="Z993">
            <v>744900</v>
          </cell>
          <cell r="AC993">
            <v>993200</v>
          </cell>
          <cell r="AF993">
            <v>3227900</v>
          </cell>
        </row>
        <row r="994">
          <cell r="E994" t="str">
            <v>City of Sacramento Dept of Transportation</v>
          </cell>
          <cell r="J994">
            <v>2011</v>
          </cell>
          <cell r="M994">
            <v>6000000</v>
          </cell>
          <cell r="Z994">
            <v>900000</v>
          </cell>
          <cell r="AC994">
            <v>1200000</v>
          </cell>
          <cell r="AF994">
            <v>3900000</v>
          </cell>
        </row>
        <row r="995">
          <cell r="E995" t="str">
            <v>Caltrans District 3</v>
          </cell>
          <cell r="J995">
            <v>2011</v>
          </cell>
          <cell r="M995">
            <v>6995000</v>
          </cell>
          <cell r="Z995">
            <v>1049250</v>
          </cell>
          <cell r="AC995">
            <v>1399000</v>
          </cell>
          <cell r="AF995">
            <v>4546750</v>
          </cell>
        </row>
        <row r="996">
          <cell r="E996" t="str">
            <v>El Dorado County Dept of Transportation</v>
          </cell>
          <cell r="J996">
            <v>2013</v>
          </cell>
          <cell r="M996">
            <v>10454000</v>
          </cell>
          <cell r="Z996">
            <v>1568100</v>
          </cell>
          <cell r="AC996">
            <v>2090800</v>
          </cell>
          <cell r="AF996">
            <v>6795100</v>
          </cell>
        </row>
        <row r="997">
          <cell r="E997" t="str">
            <v>Caltrans District 3</v>
          </cell>
          <cell r="J997">
            <v>2011</v>
          </cell>
          <cell r="M997">
            <v>3000000</v>
          </cell>
          <cell r="Y997">
            <v>2008</v>
          </cell>
          <cell r="Z997">
            <v>450000</v>
          </cell>
          <cell r="AB997">
            <v>2009</v>
          </cell>
          <cell r="AC997">
            <v>600000</v>
          </cell>
          <cell r="AE997">
            <v>2010</v>
          </cell>
          <cell r="AF997">
            <v>1950000</v>
          </cell>
        </row>
        <row r="998">
          <cell r="E998" t="str">
            <v>City of Rocklin Division of Engineering</v>
          </cell>
          <cell r="J998">
            <v>2012</v>
          </cell>
          <cell r="M998">
            <v>7650000</v>
          </cell>
          <cell r="Y998">
            <v>2008</v>
          </cell>
          <cell r="Z998">
            <v>1147500</v>
          </cell>
          <cell r="AB998">
            <v>2010</v>
          </cell>
          <cell r="AC998">
            <v>1530000</v>
          </cell>
          <cell r="AE998">
            <v>2011</v>
          </cell>
          <cell r="AF998">
            <v>4972500</v>
          </cell>
        </row>
        <row r="999">
          <cell r="E999" t="str">
            <v>Sacramento County Dept of Transportation</v>
          </cell>
          <cell r="J999">
            <v>2014</v>
          </cell>
          <cell r="M999">
            <v>29600000</v>
          </cell>
          <cell r="Y999">
            <v>2008</v>
          </cell>
          <cell r="Z999">
            <v>4440000</v>
          </cell>
          <cell r="AB999">
            <v>2011</v>
          </cell>
          <cell r="AC999">
            <v>5920000</v>
          </cell>
          <cell r="AE999">
            <v>2012</v>
          </cell>
          <cell r="AF999">
            <v>19240000</v>
          </cell>
        </row>
        <row r="1000">
          <cell r="E1000" t="str">
            <v>Caltrans District 3</v>
          </cell>
          <cell r="J1000">
            <v>2018</v>
          </cell>
          <cell r="M1000">
            <v>300000000</v>
          </cell>
          <cell r="Y1000">
            <v>2008</v>
          </cell>
          <cell r="Z1000">
            <v>45000000</v>
          </cell>
          <cell r="AB1000">
            <v>2013</v>
          </cell>
          <cell r="AC1000">
            <v>60000000</v>
          </cell>
          <cell r="AE1000">
            <v>2016</v>
          </cell>
          <cell r="AF1000">
            <v>195000000</v>
          </cell>
        </row>
        <row r="1001">
          <cell r="E1001" t="str">
            <v>Sutter County Dept of Public Works</v>
          </cell>
          <cell r="J1001">
            <v>2011</v>
          </cell>
          <cell r="M1001">
            <v>1500000</v>
          </cell>
          <cell r="Y1001">
            <v>2008</v>
          </cell>
          <cell r="Z1001">
            <v>225000</v>
          </cell>
          <cell r="AB1001">
            <v>2009</v>
          </cell>
          <cell r="AC1001">
            <v>300000</v>
          </cell>
          <cell r="AE1001">
            <v>2010</v>
          </cell>
          <cell r="AF1001">
            <v>975000</v>
          </cell>
        </row>
        <row r="1002">
          <cell r="E1002" t="str">
            <v>El Dorado County Dept of Transportation</v>
          </cell>
          <cell r="J1002">
            <v>2011</v>
          </cell>
          <cell r="M1002">
            <v>3592000</v>
          </cell>
          <cell r="Y1002">
            <v>2008</v>
          </cell>
          <cell r="Z1002">
            <v>538800</v>
          </cell>
          <cell r="AB1002">
            <v>2009</v>
          </cell>
          <cell r="AC1002">
            <v>718400</v>
          </cell>
          <cell r="AE1002">
            <v>2010</v>
          </cell>
          <cell r="AF1002">
            <v>2334800</v>
          </cell>
        </row>
        <row r="1003">
          <cell r="E1003" t="str">
            <v>City of Elk Grove</v>
          </cell>
          <cell r="J1003">
            <v>2011</v>
          </cell>
          <cell r="M1003">
            <v>3750000</v>
          </cell>
          <cell r="Y1003">
            <v>2008</v>
          </cell>
          <cell r="Z1003">
            <v>562500</v>
          </cell>
          <cell r="AB1003">
            <v>2009</v>
          </cell>
          <cell r="AC1003">
            <v>750000</v>
          </cell>
          <cell r="AE1003">
            <v>2010</v>
          </cell>
          <cell r="AF1003">
            <v>2437500</v>
          </cell>
        </row>
        <row r="1004">
          <cell r="E1004" t="str">
            <v>El Dorado County Dept of Transportation</v>
          </cell>
          <cell r="J1004">
            <v>2012</v>
          </cell>
          <cell r="M1004">
            <v>4244000</v>
          </cell>
          <cell r="Y1004">
            <v>2008</v>
          </cell>
          <cell r="Z1004">
            <v>636600</v>
          </cell>
          <cell r="AB1004">
            <v>2010</v>
          </cell>
          <cell r="AC1004">
            <v>848800</v>
          </cell>
          <cell r="AE1004">
            <v>2011</v>
          </cell>
          <cell r="AF1004">
            <v>2758600</v>
          </cell>
        </row>
        <row r="1005">
          <cell r="E1005" t="str">
            <v>City of Rancho Cordova</v>
          </cell>
          <cell r="J1005">
            <v>2012</v>
          </cell>
          <cell r="M1005">
            <v>4500000</v>
          </cell>
          <cell r="Y1005">
            <v>2008</v>
          </cell>
          <cell r="Z1005">
            <v>675000</v>
          </cell>
          <cell r="AB1005">
            <v>2010</v>
          </cell>
          <cell r="AC1005">
            <v>900000</v>
          </cell>
          <cell r="AE1005">
            <v>2011</v>
          </cell>
          <cell r="AF1005">
            <v>2925000</v>
          </cell>
        </row>
        <row r="1006">
          <cell r="E1006" t="str">
            <v>City of Rocklin Division of Engineering</v>
          </cell>
          <cell r="J1006">
            <v>2012</v>
          </cell>
          <cell r="M1006">
            <v>4500000</v>
          </cell>
          <cell r="Y1006">
            <v>2008</v>
          </cell>
          <cell r="Z1006">
            <v>675000</v>
          </cell>
          <cell r="AB1006">
            <v>2010</v>
          </cell>
          <cell r="AC1006">
            <v>900000</v>
          </cell>
          <cell r="AE1006">
            <v>2011</v>
          </cell>
          <cell r="AF1006">
            <v>2925000</v>
          </cell>
        </row>
        <row r="1007">
          <cell r="E1007" t="str">
            <v>City of West Sacramento Dept of Public Works</v>
          </cell>
          <cell r="J1007">
            <v>2012</v>
          </cell>
          <cell r="M1007">
            <v>4800000</v>
          </cell>
          <cell r="Y1007">
            <v>2008</v>
          </cell>
          <cell r="Z1007">
            <v>720000</v>
          </cell>
          <cell r="AB1007">
            <v>2010</v>
          </cell>
          <cell r="AC1007">
            <v>960000</v>
          </cell>
          <cell r="AE1007">
            <v>2011</v>
          </cell>
          <cell r="AF1007">
            <v>3120000</v>
          </cell>
        </row>
        <row r="1008">
          <cell r="E1008" t="str">
            <v>City of Rocklin Division of Engineering</v>
          </cell>
          <cell r="J1008">
            <v>2012</v>
          </cell>
          <cell r="M1008">
            <v>5252000</v>
          </cell>
          <cell r="Y1008">
            <v>2008</v>
          </cell>
          <cell r="Z1008">
            <v>787800</v>
          </cell>
          <cell r="AB1008">
            <v>2010</v>
          </cell>
          <cell r="AC1008">
            <v>1050400</v>
          </cell>
          <cell r="AE1008">
            <v>2011</v>
          </cell>
          <cell r="AF1008">
            <v>3413800</v>
          </cell>
        </row>
        <row r="1009">
          <cell r="E1009" t="str">
            <v>Sacramento County Dept of Transportation</v>
          </cell>
          <cell r="J1009">
            <v>2012</v>
          </cell>
          <cell r="M1009">
            <v>6500000</v>
          </cell>
          <cell r="Y1009">
            <v>2008</v>
          </cell>
          <cell r="Z1009">
            <v>975000</v>
          </cell>
          <cell r="AB1009">
            <v>2010</v>
          </cell>
          <cell r="AC1009">
            <v>1300000</v>
          </cell>
          <cell r="AE1009">
            <v>2011</v>
          </cell>
          <cell r="AF1009">
            <v>4225000</v>
          </cell>
        </row>
        <row r="1010">
          <cell r="E1010" t="str">
            <v>City of Elk Grove</v>
          </cell>
          <cell r="J1010">
            <v>2012</v>
          </cell>
          <cell r="M1010">
            <v>7400000</v>
          </cell>
          <cell r="Y1010">
            <v>2008</v>
          </cell>
          <cell r="Z1010">
            <v>1110000</v>
          </cell>
          <cell r="AB1010">
            <v>2010</v>
          </cell>
          <cell r="AC1010">
            <v>1480000</v>
          </cell>
          <cell r="AE1010">
            <v>2011</v>
          </cell>
          <cell r="AF1010">
            <v>4810000</v>
          </cell>
        </row>
        <row r="1011">
          <cell r="E1011" t="str">
            <v>City of Rocklin Division of Engineering</v>
          </cell>
          <cell r="J1011">
            <v>2012</v>
          </cell>
          <cell r="M1011">
            <v>8000000</v>
          </cell>
          <cell r="Y1011">
            <v>2008</v>
          </cell>
          <cell r="Z1011">
            <v>1200000</v>
          </cell>
          <cell r="AB1011">
            <v>2010</v>
          </cell>
          <cell r="AC1011">
            <v>1600000</v>
          </cell>
          <cell r="AE1011">
            <v>2011</v>
          </cell>
          <cell r="AF1011">
            <v>5200000</v>
          </cell>
        </row>
        <row r="1012">
          <cell r="E1012" t="str">
            <v>Caltrans District 3</v>
          </cell>
          <cell r="J1012">
            <v>2012</v>
          </cell>
          <cell r="M1012">
            <v>8500000</v>
          </cell>
          <cell r="Y1012">
            <v>2008</v>
          </cell>
          <cell r="Z1012">
            <v>1275000</v>
          </cell>
          <cell r="AB1012">
            <v>2010</v>
          </cell>
          <cell r="AC1012">
            <v>1700000</v>
          </cell>
          <cell r="AE1012">
            <v>2011</v>
          </cell>
          <cell r="AF1012">
            <v>5525000</v>
          </cell>
        </row>
        <row r="1013">
          <cell r="E1013" t="str">
            <v>City of Rocklin Division of Engineering</v>
          </cell>
          <cell r="J1013">
            <v>2012</v>
          </cell>
          <cell r="M1013">
            <v>8650000</v>
          </cell>
          <cell r="Y1013">
            <v>2008</v>
          </cell>
          <cell r="Z1013">
            <v>1297500</v>
          </cell>
          <cell r="AB1013">
            <v>2010</v>
          </cell>
          <cell r="AC1013">
            <v>1730000</v>
          </cell>
          <cell r="AE1013">
            <v>2011</v>
          </cell>
          <cell r="AF1013">
            <v>5622500</v>
          </cell>
        </row>
        <row r="1014">
          <cell r="E1014" t="str">
            <v>Placer County Dept of Public Works</v>
          </cell>
          <cell r="J1014">
            <v>2012</v>
          </cell>
          <cell r="M1014">
            <v>8870000</v>
          </cell>
          <cell r="Y1014">
            <v>2008</v>
          </cell>
          <cell r="Z1014">
            <v>1330500</v>
          </cell>
          <cell r="AB1014">
            <v>2010</v>
          </cell>
          <cell r="AC1014">
            <v>1774000</v>
          </cell>
          <cell r="AE1014">
            <v>2011</v>
          </cell>
          <cell r="AF1014">
            <v>5765500</v>
          </cell>
        </row>
        <row r="1015">
          <cell r="E1015" t="str">
            <v>City of Rancho Cordova</v>
          </cell>
          <cell r="J1015">
            <v>2012</v>
          </cell>
          <cell r="M1015">
            <v>8903400</v>
          </cell>
          <cell r="Y1015">
            <v>2008</v>
          </cell>
          <cell r="Z1015">
            <v>1335510</v>
          </cell>
          <cell r="AB1015">
            <v>2010</v>
          </cell>
          <cell r="AC1015">
            <v>1780680</v>
          </cell>
          <cell r="AE1015">
            <v>2011</v>
          </cell>
          <cell r="AF1015">
            <v>5787210</v>
          </cell>
        </row>
        <row r="1016">
          <cell r="E1016" t="str">
            <v>City of Elk Grove</v>
          </cell>
          <cell r="J1016">
            <v>2014</v>
          </cell>
          <cell r="M1016">
            <v>14000000</v>
          </cell>
          <cell r="Y1016">
            <v>2008</v>
          </cell>
          <cell r="Z1016">
            <v>2100000</v>
          </cell>
          <cell r="AB1016">
            <v>2011</v>
          </cell>
          <cell r="AC1016">
            <v>2800000</v>
          </cell>
          <cell r="AE1016">
            <v>2012</v>
          </cell>
          <cell r="AF1016">
            <v>9100000</v>
          </cell>
        </row>
        <row r="1017">
          <cell r="E1017" t="str">
            <v>El Dorado County Dept of Transportation</v>
          </cell>
          <cell r="J1017">
            <v>2014</v>
          </cell>
          <cell r="M1017">
            <v>16514600</v>
          </cell>
          <cell r="Y1017">
            <v>2008</v>
          </cell>
          <cell r="Z1017">
            <v>2477190</v>
          </cell>
          <cell r="AB1017">
            <v>2011</v>
          </cell>
          <cell r="AC1017">
            <v>3302920</v>
          </cell>
          <cell r="AE1017">
            <v>2012</v>
          </cell>
          <cell r="AF1017">
            <v>10734490</v>
          </cell>
        </row>
        <row r="1018">
          <cell r="E1018" t="str">
            <v>Sacramento County Dept of Transportation</v>
          </cell>
          <cell r="J1018">
            <v>2014</v>
          </cell>
          <cell r="M1018">
            <v>22361626</v>
          </cell>
          <cell r="Y1018">
            <v>2008</v>
          </cell>
          <cell r="Z1018">
            <v>3354243.9</v>
          </cell>
          <cell r="AB1018">
            <v>2011</v>
          </cell>
          <cell r="AC1018">
            <v>4472325.2</v>
          </cell>
          <cell r="AE1018">
            <v>2012</v>
          </cell>
          <cell r="AF1018">
            <v>14535056.9</v>
          </cell>
        </row>
        <row r="1019">
          <cell r="E1019" t="str">
            <v>El Dorado County Dept of Transportation</v>
          </cell>
          <cell r="J1019">
            <v>2014</v>
          </cell>
          <cell r="M1019">
            <v>22645000</v>
          </cell>
          <cell r="Y1019">
            <v>2008</v>
          </cell>
          <cell r="Z1019">
            <v>3396750</v>
          </cell>
          <cell r="AB1019">
            <v>2011</v>
          </cell>
          <cell r="AC1019">
            <v>4529000</v>
          </cell>
          <cell r="AE1019">
            <v>2012</v>
          </cell>
          <cell r="AF1019">
            <v>14719250</v>
          </cell>
        </row>
        <row r="1020">
          <cell r="E1020" t="str">
            <v>Sacramento County Dept of Transportation</v>
          </cell>
          <cell r="J1020">
            <v>2014</v>
          </cell>
          <cell r="M1020">
            <v>22844829</v>
          </cell>
          <cell r="Y1020">
            <v>2008</v>
          </cell>
          <cell r="Z1020">
            <v>3426724.35</v>
          </cell>
          <cell r="AB1020">
            <v>2011</v>
          </cell>
          <cell r="AC1020">
            <v>4568965.8</v>
          </cell>
          <cell r="AE1020">
            <v>2012</v>
          </cell>
          <cell r="AF1020">
            <v>14849138.85</v>
          </cell>
        </row>
        <row r="1021">
          <cell r="E1021" t="str">
            <v>Sacramento County Dept of Transportation</v>
          </cell>
          <cell r="J1021">
            <v>2015</v>
          </cell>
          <cell r="M1021">
            <v>30000000</v>
          </cell>
          <cell r="Y1021">
            <v>2008</v>
          </cell>
          <cell r="Z1021">
            <v>4500000</v>
          </cell>
          <cell r="AB1021">
            <v>2011</v>
          </cell>
          <cell r="AC1021">
            <v>6000000</v>
          </cell>
          <cell r="AE1021">
            <v>2013</v>
          </cell>
          <cell r="AF1021">
            <v>19500000</v>
          </cell>
        </row>
        <row r="1022">
          <cell r="E1022" t="str">
            <v>City of Sacramento Dept of Transportation</v>
          </cell>
          <cell r="J1022">
            <v>2015</v>
          </cell>
          <cell r="M1022">
            <v>45000000</v>
          </cell>
          <cell r="Y1022">
            <v>2008</v>
          </cell>
          <cell r="Z1022">
            <v>6750000</v>
          </cell>
          <cell r="AB1022">
            <v>2011</v>
          </cell>
          <cell r="AC1022">
            <v>9000000</v>
          </cell>
          <cell r="AE1022">
            <v>2013</v>
          </cell>
          <cell r="AF1022">
            <v>29250000</v>
          </cell>
        </row>
        <row r="1023">
          <cell r="E1023" t="str">
            <v>City of Sacramento Dept of Transportation</v>
          </cell>
          <cell r="J1023">
            <v>2015</v>
          </cell>
          <cell r="M1023">
            <v>47000000</v>
          </cell>
          <cell r="Y1023">
            <v>2008</v>
          </cell>
          <cell r="Z1023">
            <v>7050000</v>
          </cell>
          <cell r="AB1023">
            <v>2011</v>
          </cell>
          <cell r="AC1023">
            <v>9400000</v>
          </cell>
          <cell r="AE1023">
            <v>2013</v>
          </cell>
          <cell r="AF1023">
            <v>30550000</v>
          </cell>
        </row>
        <row r="1024">
          <cell r="E1024" t="str">
            <v>City of Rancho Cordova</v>
          </cell>
          <cell r="J1024">
            <v>2015</v>
          </cell>
          <cell r="M1024">
            <v>54518179</v>
          </cell>
          <cell r="Y1024">
            <v>2008</v>
          </cell>
          <cell r="Z1024">
            <v>8177726.8499999996</v>
          </cell>
          <cell r="AB1024">
            <v>2011</v>
          </cell>
          <cell r="AC1024">
            <v>10903635.800000001</v>
          </cell>
          <cell r="AE1024">
            <v>2013</v>
          </cell>
          <cell r="AF1024">
            <v>35436816.350000001</v>
          </cell>
        </row>
        <row r="1025">
          <cell r="E1025" t="str">
            <v>City of Yuba City Dept of Public Works</v>
          </cell>
          <cell r="J1025">
            <v>2015</v>
          </cell>
          <cell r="M1025">
            <v>57880554</v>
          </cell>
          <cell r="Y1025">
            <v>2008</v>
          </cell>
          <cell r="Z1025">
            <v>8682083.0999999996</v>
          </cell>
          <cell r="AB1025">
            <v>2011</v>
          </cell>
          <cell r="AC1025">
            <v>11576110.800000001</v>
          </cell>
          <cell r="AE1025">
            <v>2013</v>
          </cell>
          <cell r="AF1025">
            <v>37622360.100000001</v>
          </cell>
        </row>
        <row r="1026">
          <cell r="E1026" t="str">
            <v>Yuba County Dept of Public Works</v>
          </cell>
          <cell r="J1026">
            <v>2015</v>
          </cell>
          <cell r="M1026">
            <v>66000000</v>
          </cell>
          <cell r="Y1026">
            <v>2008</v>
          </cell>
          <cell r="Z1026">
            <v>9900000</v>
          </cell>
          <cell r="AB1026">
            <v>2011</v>
          </cell>
          <cell r="AC1026">
            <v>13200000</v>
          </cell>
          <cell r="AE1026">
            <v>2013</v>
          </cell>
          <cell r="AF1026">
            <v>42900000</v>
          </cell>
        </row>
        <row r="1027">
          <cell r="E1027" t="str">
            <v>Sacramento County Dept of Transportation</v>
          </cell>
          <cell r="J1027">
            <v>2015</v>
          </cell>
          <cell r="M1027">
            <v>70000000</v>
          </cell>
          <cell r="Y1027">
            <v>2008</v>
          </cell>
          <cell r="Z1027">
            <v>10500000</v>
          </cell>
          <cell r="AB1027">
            <v>2011</v>
          </cell>
          <cell r="AC1027">
            <v>14000000</v>
          </cell>
          <cell r="AE1027">
            <v>2013</v>
          </cell>
          <cell r="AF1027">
            <v>45500000</v>
          </cell>
        </row>
        <row r="1028">
          <cell r="E1028" t="str">
            <v>SACOG</v>
          </cell>
          <cell r="J1028">
            <v>2011</v>
          </cell>
          <cell r="M1028">
            <v>164000</v>
          </cell>
          <cell r="Z1028">
            <v>24600</v>
          </cell>
          <cell r="AC1028">
            <v>32800</v>
          </cell>
          <cell r="AF1028">
            <v>106600</v>
          </cell>
        </row>
        <row r="1029">
          <cell r="E1029" t="str">
            <v>Yuba County Dept of Public Works</v>
          </cell>
          <cell r="J1029">
            <v>2011</v>
          </cell>
          <cell r="M1029">
            <v>300000</v>
          </cell>
          <cell r="Z1029">
            <v>45000</v>
          </cell>
          <cell r="AC1029">
            <v>60000</v>
          </cell>
          <cell r="AF1029">
            <v>195000</v>
          </cell>
        </row>
        <row r="1030">
          <cell r="E1030" t="str">
            <v>Yuba County Dept of Public Works</v>
          </cell>
          <cell r="J1030">
            <v>2011</v>
          </cell>
          <cell r="M1030">
            <v>300000</v>
          </cell>
          <cell r="Z1030">
            <v>45000</v>
          </cell>
          <cell r="AC1030">
            <v>60000</v>
          </cell>
          <cell r="AF1030">
            <v>195000</v>
          </cell>
        </row>
        <row r="1031">
          <cell r="E1031" t="str">
            <v>SACOG</v>
          </cell>
          <cell r="J1031">
            <v>2011</v>
          </cell>
          <cell r="M1031">
            <v>456000</v>
          </cell>
          <cell r="Z1031">
            <v>68400</v>
          </cell>
          <cell r="AC1031">
            <v>91200</v>
          </cell>
          <cell r="AF1031">
            <v>296400</v>
          </cell>
        </row>
        <row r="1032">
          <cell r="E1032" t="str">
            <v>Caltrans District 3</v>
          </cell>
          <cell r="J1032">
            <v>2011</v>
          </cell>
          <cell r="M1032">
            <v>710000</v>
          </cell>
          <cell r="Z1032">
            <v>106500</v>
          </cell>
          <cell r="AC1032">
            <v>142000</v>
          </cell>
          <cell r="AF1032">
            <v>461500</v>
          </cell>
        </row>
        <row r="1033">
          <cell r="E1033" t="str">
            <v>Town of Loomis Dept of Public Works</v>
          </cell>
          <cell r="J1033">
            <v>2011</v>
          </cell>
          <cell r="M1033">
            <v>809000</v>
          </cell>
          <cell r="Z1033">
            <v>121350</v>
          </cell>
          <cell r="AC1033">
            <v>161800</v>
          </cell>
          <cell r="AF1033">
            <v>525850</v>
          </cell>
        </row>
        <row r="1034">
          <cell r="E1034" t="str">
            <v>U.S. Fish and Wildlife Service</v>
          </cell>
          <cell r="J1034">
            <v>2011</v>
          </cell>
          <cell r="M1034">
            <v>1160000</v>
          </cell>
          <cell r="Z1034">
            <v>174000</v>
          </cell>
          <cell r="AC1034">
            <v>232000</v>
          </cell>
          <cell r="AF1034">
            <v>754000</v>
          </cell>
        </row>
        <row r="1035">
          <cell r="E1035" t="str">
            <v>Sacramento County Dept of Transportation</v>
          </cell>
          <cell r="J1035">
            <v>2011</v>
          </cell>
          <cell r="M1035">
            <v>1464000</v>
          </cell>
          <cell r="Z1035">
            <v>219600</v>
          </cell>
          <cell r="AC1035">
            <v>292800</v>
          </cell>
          <cell r="AF1035">
            <v>951600</v>
          </cell>
        </row>
        <row r="1036">
          <cell r="E1036" t="str">
            <v>City of Winters Dept of Public Works</v>
          </cell>
          <cell r="J1036">
            <v>2011</v>
          </cell>
          <cell r="M1036">
            <v>2000000</v>
          </cell>
          <cell r="Z1036">
            <v>300000</v>
          </cell>
          <cell r="AC1036">
            <v>400000</v>
          </cell>
          <cell r="AF1036">
            <v>1300000</v>
          </cell>
        </row>
        <row r="1037">
          <cell r="E1037" t="str">
            <v>Sacramento County Dept of Transportation</v>
          </cell>
          <cell r="J1037">
            <v>2011</v>
          </cell>
          <cell r="M1037">
            <v>2810000</v>
          </cell>
          <cell r="Z1037">
            <v>421500</v>
          </cell>
          <cell r="AC1037">
            <v>562000</v>
          </cell>
          <cell r="AF1037">
            <v>1826500</v>
          </cell>
        </row>
        <row r="1038">
          <cell r="E1038" t="str">
            <v>Caltrans District 3</v>
          </cell>
          <cell r="J1038">
            <v>2011</v>
          </cell>
          <cell r="M1038">
            <v>2816000</v>
          </cell>
          <cell r="Z1038">
            <v>422400</v>
          </cell>
          <cell r="AC1038">
            <v>563200</v>
          </cell>
          <cell r="AF1038">
            <v>1830400</v>
          </cell>
        </row>
        <row r="1039">
          <cell r="E1039" t="str">
            <v>SACOG</v>
          </cell>
          <cell r="J1039">
            <v>2011</v>
          </cell>
          <cell r="M1039">
            <v>2846000</v>
          </cell>
          <cell r="Z1039">
            <v>426900</v>
          </cell>
          <cell r="AC1039">
            <v>569200</v>
          </cell>
          <cell r="AF1039">
            <v>1849900</v>
          </cell>
        </row>
        <row r="1040">
          <cell r="E1040" t="str">
            <v>City of Folsom Dept of Public Works</v>
          </cell>
          <cell r="J1040">
            <v>2011</v>
          </cell>
          <cell r="M1040">
            <v>3077866</v>
          </cell>
          <cell r="Z1040">
            <v>461679.89999999997</v>
          </cell>
          <cell r="AC1040">
            <v>615573.20000000007</v>
          </cell>
          <cell r="AF1040">
            <v>2000612.9000000001</v>
          </cell>
        </row>
        <row r="1041">
          <cell r="E1041" t="str">
            <v>Caltrans District 3</v>
          </cell>
          <cell r="J1041">
            <v>2011</v>
          </cell>
          <cell r="M1041">
            <v>3853000</v>
          </cell>
          <cell r="Z1041">
            <v>577950</v>
          </cell>
          <cell r="AC1041">
            <v>770600</v>
          </cell>
          <cell r="AF1041">
            <v>2504450</v>
          </cell>
        </row>
        <row r="1042">
          <cell r="E1042" t="str">
            <v>City of Roseville Dept of Public Works</v>
          </cell>
          <cell r="J1042">
            <v>2012</v>
          </cell>
          <cell r="M1042">
            <v>4000000</v>
          </cell>
          <cell r="Z1042">
            <v>600000</v>
          </cell>
          <cell r="AC1042">
            <v>800000</v>
          </cell>
          <cell r="AF1042">
            <v>2600000</v>
          </cell>
        </row>
        <row r="1043">
          <cell r="E1043" t="str">
            <v>City of Sacramento Dept of Transportation</v>
          </cell>
          <cell r="J1043">
            <v>2012</v>
          </cell>
          <cell r="M1043">
            <v>4483000</v>
          </cell>
          <cell r="Z1043">
            <v>672450</v>
          </cell>
          <cell r="AC1043">
            <v>896600</v>
          </cell>
          <cell r="AF1043">
            <v>2913950</v>
          </cell>
        </row>
        <row r="1044">
          <cell r="E1044" t="str">
            <v>Sutter County Dept of Public Works</v>
          </cell>
          <cell r="J1044">
            <v>2012</v>
          </cell>
          <cell r="M1044">
            <v>4518245</v>
          </cell>
          <cell r="Z1044">
            <v>677736.75</v>
          </cell>
          <cell r="AC1044">
            <v>903649</v>
          </cell>
          <cell r="AF1044">
            <v>2936859.25</v>
          </cell>
        </row>
        <row r="1045">
          <cell r="E1045" t="str">
            <v>El Dorado County Dept of Transportation</v>
          </cell>
          <cell r="J1045">
            <v>2012</v>
          </cell>
          <cell r="M1045">
            <v>5100000</v>
          </cell>
          <cell r="Z1045">
            <v>765000</v>
          </cell>
          <cell r="AC1045">
            <v>1020000</v>
          </cell>
          <cell r="AF1045">
            <v>3315000</v>
          </cell>
        </row>
        <row r="1046">
          <cell r="E1046" t="str">
            <v>El Dorado County Dept of Transportation</v>
          </cell>
          <cell r="J1046">
            <v>2012</v>
          </cell>
          <cell r="M1046">
            <v>5714000</v>
          </cell>
          <cell r="Z1046">
            <v>857100</v>
          </cell>
          <cell r="AC1046">
            <v>1142800</v>
          </cell>
          <cell r="AF1046">
            <v>3714100</v>
          </cell>
        </row>
        <row r="1047">
          <cell r="E1047" t="str">
            <v>City of Elk Grove</v>
          </cell>
          <cell r="J1047">
            <v>2012</v>
          </cell>
          <cell r="M1047">
            <v>6361000</v>
          </cell>
          <cell r="Z1047">
            <v>954150</v>
          </cell>
          <cell r="AC1047">
            <v>1272200</v>
          </cell>
          <cell r="AF1047">
            <v>4134650</v>
          </cell>
        </row>
        <row r="1048">
          <cell r="E1048" t="str">
            <v>City of Citrus Heights</v>
          </cell>
          <cell r="J1048">
            <v>2012</v>
          </cell>
          <cell r="M1048">
            <v>7634906</v>
          </cell>
          <cell r="Z1048">
            <v>1145235.8999999999</v>
          </cell>
          <cell r="AC1048">
            <v>1526981.2000000002</v>
          </cell>
          <cell r="AF1048">
            <v>4962688.9000000004</v>
          </cell>
        </row>
        <row r="1049">
          <cell r="E1049" t="str">
            <v>City of Rancho Cordova</v>
          </cell>
          <cell r="J1049">
            <v>2012</v>
          </cell>
          <cell r="M1049">
            <v>8250000</v>
          </cell>
          <cell r="Z1049">
            <v>1237500</v>
          </cell>
          <cell r="AC1049">
            <v>1650000</v>
          </cell>
          <cell r="AF1049">
            <v>5362500</v>
          </cell>
        </row>
        <row r="1050">
          <cell r="E1050" t="str">
            <v>City of Rancho Cordova</v>
          </cell>
          <cell r="J1050">
            <v>2012</v>
          </cell>
          <cell r="M1050">
            <v>9022643</v>
          </cell>
          <cell r="Z1050">
            <v>1353396.45</v>
          </cell>
          <cell r="AC1050">
            <v>1804528.6</v>
          </cell>
          <cell r="AF1050">
            <v>5864717.9500000002</v>
          </cell>
        </row>
        <row r="1051">
          <cell r="E1051" t="str">
            <v>Caltrans District 3</v>
          </cell>
          <cell r="J1051">
            <v>2012</v>
          </cell>
          <cell r="M1051">
            <v>9724000</v>
          </cell>
          <cell r="Z1051">
            <v>1458600</v>
          </cell>
          <cell r="AC1051">
            <v>1944800</v>
          </cell>
          <cell r="AF1051">
            <v>6320600</v>
          </cell>
        </row>
        <row r="1052">
          <cell r="E1052" t="str">
            <v>City of Sacramento Dept of Transportation</v>
          </cell>
          <cell r="J1052">
            <v>2015</v>
          </cell>
          <cell r="M1052">
            <v>36800000</v>
          </cell>
          <cell r="Z1052">
            <v>5520000</v>
          </cell>
          <cell r="AC1052">
            <v>7360000</v>
          </cell>
          <cell r="AF1052">
            <v>23920000</v>
          </cell>
        </row>
        <row r="1053">
          <cell r="E1053" t="str">
            <v>City of Rocklin Division of Engineering</v>
          </cell>
          <cell r="J1053">
            <v>2012</v>
          </cell>
          <cell r="M1053">
            <v>372266</v>
          </cell>
          <cell r="Y1053">
            <v>2009</v>
          </cell>
          <cell r="Z1053">
            <v>55839.9</v>
          </cell>
          <cell r="AB1053">
            <v>2010</v>
          </cell>
          <cell r="AC1053">
            <v>74453.2</v>
          </cell>
          <cell r="AE1053">
            <v>2011</v>
          </cell>
          <cell r="AF1053">
            <v>241972.9</v>
          </cell>
        </row>
        <row r="1054">
          <cell r="E1054" t="str">
            <v>El Dorado County Transportation Commission</v>
          </cell>
          <cell r="J1054">
            <v>2012</v>
          </cell>
          <cell r="M1054">
            <v>1585000</v>
          </cell>
          <cell r="Y1054">
            <v>2009</v>
          </cell>
          <cell r="Z1054">
            <v>237750</v>
          </cell>
          <cell r="AB1054">
            <v>2010</v>
          </cell>
          <cell r="AC1054">
            <v>317000</v>
          </cell>
          <cell r="AE1054">
            <v>2011</v>
          </cell>
          <cell r="AF1054">
            <v>1030250</v>
          </cell>
        </row>
        <row r="1055">
          <cell r="E1055" t="str">
            <v>El Dorado County Dept of Transportation</v>
          </cell>
          <cell r="J1055">
            <v>2013</v>
          </cell>
          <cell r="M1055">
            <v>9100000</v>
          </cell>
          <cell r="Y1055">
            <v>2009</v>
          </cell>
          <cell r="Z1055">
            <v>1365000</v>
          </cell>
          <cell r="AB1055">
            <v>2011</v>
          </cell>
          <cell r="AC1055">
            <v>1820000</v>
          </cell>
          <cell r="AE1055">
            <v>2012</v>
          </cell>
          <cell r="AF1055">
            <v>5915000</v>
          </cell>
        </row>
        <row r="1056">
          <cell r="E1056" t="str">
            <v>City of Roseville Dept of Public Works</v>
          </cell>
          <cell r="J1056">
            <v>2012</v>
          </cell>
          <cell r="M1056">
            <v>500000</v>
          </cell>
          <cell r="Y1056">
            <v>2009</v>
          </cell>
          <cell r="Z1056">
            <v>75000</v>
          </cell>
          <cell r="AB1056">
            <v>2010</v>
          </cell>
          <cell r="AC1056">
            <v>100000</v>
          </cell>
          <cell r="AE1056">
            <v>2011</v>
          </cell>
          <cell r="AF1056">
            <v>325000</v>
          </cell>
        </row>
        <row r="1057">
          <cell r="E1057" t="str">
            <v>Sacramento County Dept of Transportation</v>
          </cell>
          <cell r="J1057">
            <v>2012</v>
          </cell>
          <cell r="M1057">
            <v>735000</v>
          </cell>
          <cell r="Y1057">
            <v>2009</v>
          </cell>
          <cell r="Z1057">
            <v>110250</v>
          </cell>
          <cell r="AB1057">
            <v>2010</v>
          </cell>
          <cell r="AC1057">
            <v>147000</v>
          </cell>
          <cell r="AE1057">
            <v>2011</v>
          </cell>
          <cell r="AF1057">
            <v>477750</v>
          </cell>
        </row>
        <row r="1058">
          <cell r="E1058" t="str">
            <v>Town of Loomis Dept of Public Works</v>
          </cell>
          <cell r="J1058">
            <v>2012</v>
          </cell>
          <cell r="M1058">
            <v>1200000</v>
          </cell>
          <cell r="Y1058">
            <v>2009</v>
          </cell>
          <cell r="Z1058">
            <v>180000</v>
          </cell>
          <cell r="AB1058">
            <v>2010</v>
          </cell>
          <cell r="AC1058">
            <v>240000</v>
          </cell>
          <cell r="AE1058">
            <v>2011</v>
          </cell>
          <cell r="AF1058">
            <v>780000</v>
          </cell>
        </row>
        <row r="1059">
          <cell r="E1059" t="str">
            <v>Yuba County Dept of Public Works</v>
          </cell>
          <cell r="J1059">
            <v>2012</v>
          </cell>
          <cell r="M1059">
            <v>2000000</v>
          </cell>
          <cell r="Y1059">
            <v>2009</v>
          </cell>
          <cell r="Z1059">
            <v>300000</v>
          </cell>
          <cell r="AB1059">
            <v>2010</v>
          </cell>
          <cell r="AC1059">
            <v>400000</v>
          </cell>
          <cell r="AE1059">
            <v>2011</v>
          </cell>
          <cell r="AF1059">
            <v>1300000</v>
          </cell>
        </row>
        <row r="1060">
          <cell r="E1060" t="str">
            <v>Sacramento County Dept of Transportation</v>
          </cell>
          <cell r="J1060">
            <v>2012</v>
          </cell>
          <cell r="M1060">
            <v>2023001</v>
          </cell>
          <cell r="Y1060">
            <v>2009</v>
          </cell>
          <cell r="Z1060">
            <v>303450.14999999997</v>
          </cell>
          <cell r="AB1060">
            <v>2010</v>
          </cell>
          <cell r="AC1060">
            <v>404600.2</v>
          </cell>
          <cell r="AE1060">
            <v>2011</v>
          </cell>
          <cell r="AF1060">
            <v>1314950.6500000001</v>
          </cell>
        </row>
        <row r="1061">
          <cell r="E1061" t="str">
            <v>City of Rocklin Division of Engineering</v>
          </cell>
          <cell r="J1061">
            <v>2012</v>
          </cell>
          <cell r="M1061">
            <v>2600000</v>
          </cell>
          <cell r="Y1061">
            <v>2009</v>
          </cell>
          <cell r="Z1061">
            <v>390000</v>
          </cell>
          <cell r="AB1061">
            <v>2010</v>
          </cell>
          <cell r="AC1061">
            <v>520000</v>
          </cell>
          <cell r="AE1061">
            <v>2011</v>
          </cell>
          <cell r="AF1061">
            <v>1690000</v>
          </cell>
        </row>
        <row r="1062">
          <cell r="E1062" t="str">
            <v>City of Rocklin Division of Engineering</v>
          </cell>
          <cell r="J1062">
            <v>2012</v>
          </cell>
          <cell r="M1062">
            <v>2600000</v>
          </cell>
          <cell r="Y1062">
            <v>2009</v>
          </cell>
          <cell r="Z1062">
            <v>390000</v>
          </cell>
          <cell r="AB1062">
            <v>2010</v>
          </cell>
          <cell r="AC1062">
            <v>520000</v>
          </cell>
          <cell r="AE1062">
            <v>2011</v>
          </cell>
          <cell r="AF1062">
            <v>1690000</v>
          </cell>
        </row>
        <row r="1063">
          <cell r="E1063" t="str">
            <v>City of Rocklin Division of Engineering</v>
          </cell>
          <cell r="J1063">
            <v>2012</v>
          </cell>
          <cell r="M1063">
            <v>2700000</v>
          </cell>
          <cell r="Y1063">
            <v>2009</v>
          </cell>
          <cell r="Z1063">
            <v>405000</v>
          </cell>
          <cell r="AB1063">
            <v>2010</v>
          </cell>
          <cell r="AC1063">
            <v>540000</v>
          </cell>
          <cell r="AE1063">
            <v>2011</v>
          </cell>
          <cell r="AF1063">
            <v>1755000</v>
          </cell>
        </row>
        <row r="1064">
          <cell r="E1064" t="str">
            <v>City of Rancho Cordova</v>
          </cell>
          <cell r="J1064">
            <v>2012</v>
          </cell>
          <cell r="M1064">
            <v>3262645</v>
          </cell>
          <cell r="Y1064">
            <v>2009</v>
          </cell>
          <cell r="Z1064">
            <v>489396.75</v>
          </cell>
          <cell r="AB1064">
            <v>2010</v>
          </cell>
          <cell r="AC1064">
            <v>652529</v>
          </cell>
          <cell r="AE1064">
            <v>2011</v>
          </cell>
          <cell r="AF1064">
            <v>2120719.25</v>
          </cell>
        </row>
        <row r="1065">
          <cell r="E1065" t="str">
            <v>City of West Sacramento Dept of Public Works</v>
          </cell>
          <cell r="J1065">
            <v>2013</v>
          </cell>
          <cell r="M1065">
            <v>4000000</v>
          </cell>
          <cell r="Y1065">
            <v>2009</v>
          </cell>
          <cell r="Z1065">
            <v>600000</v>
          </cell>
          <cell r="AB1065">
            <v>2011</v>
          </cell>
          <cell r="AC1065">
            <v>800000</v>
          </cell>
          <cell r="AE1065">
            <v>2012</v>
          </cell>
          <cell r="AF1065">
            <v>2600000</v>
          </cell>
        </row>
        <row r="1066">
          <cell r="E1066" t="str">
            <v>Sacramento County Dept of Transportation</v>
          </cell>
          <cell r="J1066">
            <v>2013</v>
          </cell>
          <cell r="M1066">
            <v>5283000</v>
          </cell>
          <cell r="Y1066">
            <v>2009</v>
          </cell>
          <cell r="Z1066">
            <v>792450</v>
          </cell>
          <cell r="AB1066">
            <v>2011</v>
          </cell>
          <cell r="AC1066">
            <v>1056600</v>
          </cell>
          <cell r="AE1066">
            <v>2012</v>
          </cell>
          <cell r="AF1066">
            <v>3433950</v>
          </cell>
        </row>
        <row r="1067">
          <cell r="E1067" t="str">
            <v>City of West Sacramento Dept of Public Works</v>
          </cell>
          <cell r="J1067">
            <v>2013</v>
          </cell>
          <cell r="M1067">
            <v>6000000</v>
          </cell>
          <cell r="Y1067">
            <v>2009</v>
          </cell>
          <cell r="Z1067">
            <v>900000</v>
          </cell>
          <cell r="AB1067">
            <v>2011</v>
          </cell>
          <cell r="AC1067">
            <v>1200000</v>
          </cell>
          <cell r="AE1067">
            <v>2012</v>
          </cell>
          <cell r="AF1067">
            <v>3900000</v>
          </cell>
        </row>
        <row r="1068">
          <cell r="E1068" t="str">
            <v>Sacramento County Dept of Transportation</v>
          </cell>
          <cell r="J1068">
            <v>2013</v>
          </cell>
          <cell r="M1068">
            <v>6610000</v>
          </cell>
          <cell r="Y1068">
            <v>2009</v>
          </cell>
          <cell r="Z1068">
            <v>991500</v>
          </cell>
          <cell r="AB1068">
            <v>2011</v>
          </cell>
          <cell r="AC1068">
            <v>1322000</v>
          </cell>
          <cell r="AE1068">
            <v>2012</v>
          </cell>
          <cell r="AF1068">
            <v>4296500</v>
          </cell>
        </row>
        <row r="1069">
          <cell r="E1069" t="str">
            <v>City of Elk Grove</v>
          </cell>
          <cell r="J1069">
            <v>2013</v>
          </cell>
          <cell r="M1069">
            <v>7900000</v>
          </cell>
          <cell r="Y1069">
            <v>2009</v>
          </cell>
          <cell r="Z1069">
            <v>1185000</v>
          </cell>
          <cell r="AB1069">
            <v>2011</v>
          </cell>
          <cell r="AC1069">
            <v>1580000</v>
          </cell>
          <cell r="AE1069">
            <v>2012</v>
          </cell>
          <cell r="AF1069">
            <v>5135000</v>
          </cell>
        </row>
        <row r="1070">
          <cell r="E1070" t="str">
            <v>Sacramento County Dept of Transportation</v>
          </cell>
          <cell r="J1070">
            <v>2013</v>
          </cell>
          <cell r="M1070">
            <v>9307473</v>
          </cell>
          <cell r="Y1070">
            <v>2009</v>
          </cell>
          <cell r="Z1070">
            <v>1396120.95</v>
          </cell>
          <cell r="AB1070">
            <v>2011</v>
          </cell>
          <cell r="AC1070">
            <v>1861494.6</v>
          </cell>
          <cell r="AE1070">
            <v>2012</v>
          </cell>
          <cell r="AF1070">
            <v>6049857.4500000002</v>
          </cell>
        </row>
        <row r="1071">
          <cell r="E1071" t="str">
            <v>Yuba County Dept of Public Works</v>
          </cell>
          <cell r="J1071">
            <v>2013</v>
          </cell>
          <cell r="M1071">
            <v>9950000</v>
          </cell>
          <cell r="Y1071">
            <v>2009</v>
          </cell>
          <cell r="Z1071">
            <v>1492500</v>
          </cell>
          <cell r="AB1071">
            <v>2011</v>
          </cell>
          <cell r="AC1071">
            <v>1990000</v>
          </cell>
          <cell r="AE1071">
            <v>2012</v>
          </cell>
          <cell r="AF1071">
            <v>6467500</v>
          </cell>
        </row>
        <row r="1072">
          <cell r="E1072" t="str">
            <v>City of Rancho Cordova</v>
          </cell>
          <cell r="J1072">
            <v>2015</v>
          </cell>
          <cell r="M1072">
            <v>10000000</v>
          </cell>
          <cell r="Y1072">
            <v>2009</v>
          </cell>
          <cell r="Z1072">
            <v>1500000</v>
          </cell>
          <cell r="AB1072">
            <v>2012</v>
          </cell>
          <cell r="AC1072">
            <v>2000000</v>
          </cell>
          <cell r="AE1072">
            <v>2013</v>
          </cell>
          <cell r="AF1072">
            <v>6500000</v>
          </cell>
        </row>
        <row r="1073">
          <cell r="E1073" t="str">
            <v>City of West Sacramento Dept of Public Works</v>
          </cell>
          <cell r="J1073">
            <v>2015</v>
          </cell>
          <cell r="M1073">
            <v>10100000</v>
          </cell>
          <cell r="Y1073">
            <v>2009</v>
          </cell>
          <cell r="Z1073">
            <v>1515000</v>
          </cell>
          <cell r="AB1073">
            <v>2012</v>
          </cell>
          <cell r="AC1073">
            <v>2020000</v>
          </cell>
          <cell r="AE1073">
            <v>2013</v>
          </cell>
          <cell r="AF1073">
            <v>6565000</v>
          </cell>
        </row>
        <row r="1074">
          <cell r="E1074" t="str">
            <v>Sacramento County Dept of Transportation</v>
          </cell>
          <cell r="J1074">
            <v>2015</v>
          </cell>
          <cell r="M1074">
            <v>11000000</v>
          </cell>
          <cell r="Y1074">
            <v>2009</v>
          </cell>
          <cell r="Z1074">
            <v>1650000</v>
          </cell>
          <cell r="AB1074">
            <v>2012</v>
          </cell>
          <cell r="AC1074">
            <v>2200000</v>
          </cell>
          <cell r="AE1074">
            <v>2013</v>
          </cell>
          <cell r="AF1074">
            <v>7150000</v>
          </cell>
        </row>
        <row r="1075">
          <cell r="E1075" t="str">
            <v>City of Rancho Cordova</v>
          </cell>
          <cell r="J1075">
            <v>2015</v>
          </cell>
          <cell r="M1075">
            <v>11500000</v>
          </cell>
          <cell r="Y1075">
            <v>2009</v>
          </cell>
          <cell r="Z1075">
            <v>1725000</v>
          </cell>
          <cell r="AB1075">
            <v>2012</v>
          </cell>
          <cell r="AC1075">
            <v>2300000</v>
          </cell>
          <cell r="AE1075">
            <v>2013</v>
          </cell>
          <cell r="AF1075">
            <v>7475000</v>
          </cell>
        </row>
        <row r="1076">
          <cell r="E1076" t="str">
            <v>City of Elk Grove</v>
          </cell>
          <cell r="J1076">
            <v>2015</v>
          </cell>
          <cell r="M1076">
            <v>11600000</v>
          </cell>
          <cell r="Y1076">
            <v>2009</v>
          </cell>
          <cell r="Z1076">
            <v>1740000</v>
          </cell>
          <cell r="AB1076">
            <v>2012</v>
          </cell>
          <cell r="AC1076">
            <v>2320000</v>
          </cell>
          <cell r="AE1076">
            <v>2013</v>
          </cell>
          <cell r="AF1076">
            <v>7540000</v>
          </cell>
        </row>
        <row r="1077">
          <cell r="E1077" t="str">
            <v>City of Lincoln Dept of Public Works</v>
          </cell>
          <cell r="J1077">
            <v>2015</v>
          </cell>
          <cell r="M1077">
            <v>15000000</v>
          </cell>
          <cell r="Y1077">
            <v>2009</v>
          </cell>
          <cell r="Z1077">
            <v>2250000</v>
          </cell>
          <cell r="AB1077">
            <v>2012</v>
          </cell>
          <cell r="AC1077">
            <v>3000000</v>
          </cell>
          <cell r="AE1077">
            <v>2013</v>
          </cell>
          <cell r="AF1077">
            <v>9750000</v>
          </cell>
        </row>
        <row r="1078">
          <cell r="E1078" t="str">
            <v>City of Rancho Cordova</v>
          </cell>
          <cell r="J1078">
            <v>2015</v>
          </cell>
          <cell r="M1078">
            <v>15000000</v>
          </cell>
          <cell r="Y1078">
            <v>2009</v>
          </cell>
          <cell r="Z1078">
            <v>2250000</v>
          </cell>
          <cell r="AB1078">
            <v>2012</v>
          </cell>
          <cell r="AC1078">
            <v>3000000</v>
          </cell>
          <cell r="AE1078">
            <v>2013</v>
          </cell>
          <cell r="AF1078">
            <v>9750000</v>
          </cell>
        </row>
        <row r="1079">
          <cell r="E1079" t="str">
            <v>City of Elk Grove</v>
          </cell>
          <cell r="J1079">
            <v>2015</v>
          </cell>
          <cell r="M1079">
            <v>15040000</v>
          </cell>
          <cell r="Y1079">
            <v>2009</v>
          </cell>
          <cell r="Z1079">
            <v>2256000</v>
          </cell>
          <cell r="AB1079">
            <v>2012</v>
          </cell>
          <cell r="AC1079">
            <v>3008000</v>
          </cell>
          <cell r="AE1079">
            <v>2013</v>
          </cell>
          <cell r="AF1079">
            <v>9776000</v>
          </cell>
        </row>
        <row r="1080">
          <cell r="E1080" t="str">
            <v>City of Elk Grove</v>
          </cell>
          <cell r="J1080">
            <v>2015</v>
          </cell>
          <cell r="M1080">
            <v>16000000</v>
          </cell>
          <cell r="Y1080">
            <v>2009</v>
          </cell>
          <cell r="Z1080">
            <v>2400000</v>
          </cell>
          <cell r="AB1080">
            <v>2012</v>
          </cell>
          <cell r="AC1080">
            <v>3200000</v>
          </cell>
          <cell r="AE1080">
            <v>2013</v>
          </cell>
          <cell r="AF1080">
            <v>10400000</v>
          </cell>
        </row>
        <row r="1081">
          <cell r="E1081" t="str">
            <v>City of West Sacramento Dept of Public Works</v>
          </cell>
          <cell r="J1081">
            <v>2015</v>
          </cell>
          <cell r="M1081">
            <v>16440000</v>
          </cell>
          <cell r="Y1081">
            <v>2009</v>
          </cell>
          <cell r="Z1081">
            <v>2466000</v>
          </cell>
          <cell r="AB1081">
            <v>2012</v>
          </cell>
          <cell r="AC1081">
            <v>3288000</v>
          </cell>
          <cell r="AE1081">
            <v>2013</v>
          </cell>
          <cell r="AF1081">
            <v>10686000</v>
          </cell>
        </row>
        <row r="1082">
          <cell r="E1082" t="str">
            <v>El Dorado County Dept of Transportation</v>
          </cell>
          <cell r="J1082">
            <v>2015</v>
          </cell>
          <cell r="M1082">
            <v>17677000</v>
          </cell>
          <cell r="Y1082">
            <v>2009</v>
          </cell>
          <cell r="Z1082">
            <v>2651550</v>
          </cell>
          <cell r="AB1082">
            <v>2012</v>
          </cell>
          <cell r="AC1082">
            <v>3535400</v>
          </cell>
          <cell r="AE1082">
            <v>2013</v>
          </cell>
          <cell r="AF1082">
            <v>11490050</v>
          </cell>
        </row>
        <row r="1083">
          <cell r="E1083" t="str">
            <v>City of Rancho Cordova</v>
          </cell>
          <cell r="J1083">
            <v>2015</v>
          </cell>
          <cell r="M1083">
            <v>18743760</v>
          </cell>
          <cell r="Y1083">
            <v>2009</v>
          </cell>
          <cell r="Z1083">
            <v>2811564</v>
          </cell>
          <cell r="AB1083">
            <v>2012</v>
          </cell>
          <cell r="AC1083">
            <v>3748752</v>
          </cell>
          <cell r="AE1083">
            <v>2013</v>
          </cell>
          <cell r="AF1083">
            <v>12183444</v>
          </cell>
        </row>
        <row r="1084">
          <cell r="E1084" t="str">
            <v>City of Sacramento Dept of Transportation</v>
          </cell>
          <cell r="J1084">
            <v>2015</v>
          </cell>
          <cell r="M1084">
            <v>20000000</v>
          </cell>
          <cell r="Y1084">
            <v>2009</v>
          </cell>
          <cell r="Z1084">
            <v>3000000</v>
          </cell>
          <cell r="AB1084">
            <v>2012</v>
          </cell>
          <cell r="AC1084">
            <v>4000000</v>
          </cell>
          <cell r="AE1084">
            <v>2013</v>
          </cell>
          <cell r="AF1084">
            <v>13000000</v>
          </cell>
        </row>
        <row r="1085">
          <cell r="E1085" t="str">
            <v>City of Rancho Cordova</v>
          </cell>
          <cell r="J1085">
            <v>2015</v>
          </cell>
          <cell r="M1085">
            <v>20062277</v>
          </cell>
          <cell r="Y1085">
            <v>2009</v>
          </cell>
          <cell r="Z1085">
            <v>3009341.55</v>
          </cell>
          <cell r="AB1085">
            <v>2012</v>
          </cell>
          <cell r="AC1085">
            <v>4012455.4000000004</v>
          </cell>
          <cell r="AE1085">
            <v>2013</v>
          </cell>
          <cell r="AF1085">
            <v>13040480.050000001</v>
          </cell>
        </row>
        <row r="1086">
          <cell r="E1086" t="str">
            <v>City of Rancho Cordova</v>
          </cell>
          <cell r="J1086">
            <v>2015</v>
          </cell>
          <cell r="M1086">
            <v>21000000</v>
          </cell>
          <cell r="Y1086">
            <v>2009</v>
          </cell>
          <cell r="Z1086">
            <v>3150000</v>
          </cell>
          <cell r="AB1086">
            <v>2012</v>
          </cell>
          <cell r="AC1086">
            <v>4200000</v>
          </cell>
          <cell r="AE1086">
            <v>2013</v>
          </cell>
          <cell r="AF1086">
            <v>13650000</v>
          </cell>
        </row>
        <row r="1087">
          <cell r="E1087" t="str">
            <v>City of Rancho Cordova</v>
          </cell>
          <cell r="J1087">
            <v>2015</v>
          </cell>
          <cell r="M1087">
            <v>24000000</v>
          </cell>
          <cell r="Y1087">
            <v>2009</v>
          </cell>
          <cell r="Z1087">
            <v>3600000</v>
          </cell>
          <cell r="AB1087">
            <v>2012</v>
          </cell>
          <cell r="AC1087">
            <v>4800000</v>
          </cell>
          <cell r="AE1087">
            <v>2013</v>
          </cell>
          <cell r="AF1087">
            <v>15600000</v>
          </cell>
        </row>
        <row r="1088">
          <cell r="E1088" t="str">
            <v>Sacramento County Dept of Transportation</v>
          </cell>
          <cell r="J1088">
            <v>2015</v>
          </cell>
          <cell r="M1088">
            <v>25000000</v>
          </cell>
          <cell r="Y1088">
            <v>2009</v>
          </cell>
          <cell r="Z1088">
            <v>3750000</v>
          </cell>
          <cell r="AB1088">
            <v>2012</v>
          </cell>
          <cell r="AC1088">
            <v>5000000</v>
          </cell>
          <cell r="AE1088">
            <v>2013</v>
          </cell>
          <cell r="AF1088">
            <v>16250000</v>
          </cell>
        </row>
        <row r="1089">
          <cell r="E1089" t="str">
            <v>City of West Sacramento Dept of Public Works</v>
          </cell>
          <cell r="J1089">
            <v>2015</v>
          </cell>
          <cell r="M1089">
            <v>26450000</v>
          </cell>
          <cell r="Y1089">
            <v>2009</v>
          </cell>
          <cell r="Z1089">
            <v>3967500</v>
          </cell>
          <cell r="AB1089">
            <v>2012</v>
          </cell>
          <cell r="AC1089">
            <v>5290000</v>
          </cell>
          <cell r="AE1089">
            <v>2013</v>
          </cell>
          <cell r="AF1089">
            <v>17192500</v>
          </cell>
        </row>
        <row r="1090">
          <cell r="E1090" t="str">
            <v>City of Rancho Cordova</v>
          </cell>
          <cell r="J1090">
            <v>2015</v>
          </cell>
          <cell r="M1090">
            <v>28947600</v>
          </cell>
          <cell r="Y1090">
            <v>2009</v>
          </cell>
          <cell r="Z1090">
            <v>4342140</v>
          </cell>
          <cell r="AB1090">
            <v>2012</v>
          </cell>
          <cell r="AC1090">
            <v>5789520</v>
          </cell>
          <cell r="AE1090">
            <v>2013</v>
          </cell>
          <cell r="AF1090">
            <v>18815940</v>
          </cell>
        </row>
        <row r="1091">
          <cell r="E1091" t="str">
            <v>El Dorado County Dept of Transportation</v>
          </cell>
          <cell r="J1091">
            <v>2016</v>
          </cell>
          <cell r="M1091">
            <v>59928000</v>
          </cell>
          <cell r="Y1091">
            <v>2009</v>
          </cell>
          <cell r="Z1091">
            <v>8989200</v>
          </cell>
          <cell r="AB1091">
            <v>2012</v>
          </cell>
          <cell r="AC1091">
            <v>11985600</v>
          </cell>
          <cell r="AE1091">
            <v>2014</v>
          </cell>
          <cell r="AF1091">
            <v>38953200</v>
          </cell>
        </row>
        <row r="1092">
          <cell r="E1092" t="str">
            <v>Yolo County Dept of Public Works</v>
          </cell>
          <cell r="J1092">
            <v>2012</v>
          </cell>
          <cell r="M1092">
            <v>275000</v>
          </cell>
          <cell r="Z1092">
            <v>41250</v>
          </cell>
          <cell r="AC1092">
            <v>55000</v>
          </cell>
          <cell r="AF1092">
            <v>178750</v>
          </cell>
        </row>
        <row r="1093">
          <cell r="E1093" t="str">
            <v>Yuba County Dept of Public Works</v>
          </cell>
          <cell r="J1093">
            <v>2012</v>
          </cell>
          <cell r="M1093">
            <v>300000</v>
          </cell>
          <cell r="Z1093">
            <v>45000</v>
          </cell>
          <cell r="AC1093">
            <v>60000</v>
          </cell>
          <cell r="AF1093">
            <v>195000</v>
          </cell>
        </row>
        <row r="1094">
          <cell r="E1094" t="str">
            <v>Placer County Dept of Public Works</v>
          </cell>
          <cell r="J1094">
            <v>2012</v>
          </cell>
          <cell r="M1094">
            <v>946194</v>
          </cell>
          <cell r="Z1094">
            <v>141929.1</v>
          </cell>
          <cell r="AC1094">
            <v>189238.80000000002</v>
          </cell>
          <cell r="AF1094">
            <v>615026.1</v>
          </cell>
        </row>
        <row r="1095">
          <cell r="E1095" t="str">
            <v>El Dorado County Dept of Transportation</v>
          </cell>
          <cell r="J1095">
            <v>2012</v>
          </cell>
          <cell r="M1095">
            <v>1236600</v>
          </cell>
          <cell r="Z1095">
            <v>185490</v>
          </cell>
          <cell r="AC1095">
            <v>247320</v>
          </cell>
          <cell r="AF1095">
            <v>803790</v>
          </cell>
        </row>
        <row r="1096">
          <cell r="E1096" t="str">
            <v>City of Live Oak</v>
          </cell>
          <cell r="J1096">
            <v>2012</v>
          </cell>
          <cell r="M1096">
            <v>1300000</v>
          </cell>
          <cell r="Z1096">
            <v>195000</v>
          </cell>
          <cell r="AC1096">
            <v>260000</v>
          </cell>
          <cell r="AF1096">
            <v>845000</v>
          </cell>
        </row>
        <row r="1097">
          <cell r="E1097" t="str">
            <v>City of Colfax Dept of Public Works</v>
          </cell>
          <cell r="J1097">
            <v>2012</v>
          </cell>
          <cell r="M1097">
            <v>1357500</v>
          </cell>
          <cell r="Z1097">
            <v>203625</v>
          </cell>
          <cell r="AC1097">
            <v>271500</v>
          </cell>
          <cell r="AF1097">
            <v>882375</v>
          </cell>
        </row>
        <row r="1098">
          <cell r="E1098" t="str">
            <v>Caltrans District 3</v>
          </cell>
          <cell r="J1098">
            <v>2012</v>
          </cell>
          <cell r="M1098">
            <v>1480000</v>
          </cell>
          <cell r="Z1098">
            <v>222000</v>
          </cell>
          <cell r="AC1098">
            <v>296000</v>
          </cell>
          <cell r="AF1098">
            <v>962000</v>
          </cell>
        </row>
        <row r="1099">
          <cell r="E1099" t="str">
            <v>City of Lincoln Dept of Public Works</v>
          </cell>
          <cell r="J1099">
            <v>2012</v>
          </cell>
          <cell r="M1099">
            <v>1954432</v>
          </cell>
          <cell r="Z1099">
            <v>293164.79999999999</v>
          </cell>
          <cell r="AC1099">
            <v>390886.40000000002</v>
          </cell>
          <cell r="AF1099">
            <v>1270380.8</v>
          </cell>
        </row>
        <row r="1100">
          <cell r="E1100" t="str">
            <v>City of Live Oak</v>
          </cell>
          <cell r="J1100">
            <v>2012</v>
          </cell>
          <cell r="M1100">
            <v>3000000</v>
          </cell>
          <cell r="Z1100">
            <v>450000</v>
          </cell>
          <cell r="AC1100">
            <v>600000</v>
          </cell>
          <cell r="AF1100">
            <v>1950000</v>
          </cell>
        </row>
        <row r="1101">
          <cell r="E1101" t="str">
            <v>Caltrans District 3</v>
          </cell>
          <cell r="J1101">
            <v>2012</v>
          </cell>
          <cell r="M1101">
            <v>3023000</v>
          </cell>
          <cell r="Z1101">
            <v>453450</v>
          </cell>
          <cell r="AC1101">
            <v>604600</v>
          </cell>
          <cell r="AF1101">
            <v>1964950</v>
          </cell>
        </row>
        <row r="1102">
          <cell r="E1102" t="str">
            <v>City of West Sacramento Dept of Public Works</v>
          </cell>
          <cell r="J1102">
            <v>2013</v>
          </cell>
          <cell r="M1102">
            <v>7000000</v>
          </cell>
          <cell r="Z1102">
            <v>1050000</v>
          </cell>
          <cell r="AC1102">
            <v>1400000</v>
          </cell>
          <cell r="AF1102">
            <v>4550000</v>
          </cell>
        </row>
        <row r="1103">
          <cell r="E1103" t="str">
            <v>City of Live Oak</v>
          </cell>
          <cell r="J1103">
            <v>2013</v>
          </cell>
          <cell r="M1103">
            <v>7500000</v>
          </cell>
          <cell r="Z1103">
            <v>1125000</v>
          </cell>
          <cell r="AC1103">
            <v>1500000</v>
          </cell>
          <cell r="AF1103">
            <v>4875000</v>
          </cell>
        </row>
        <row r="1104">
          <cell r="E1104" t="str">
            <v>City of Elk Grove</v>
          </cell>
          <cell r="J1104">
            <v>2013</v>
          </cell>
          <cell r="M1104">
            <v>8414000</v>
          </cell>
          <cell r="Z1104">
            <v>1262100</v>
          </cell>
          <cell r="AC1104">
            <v>1682800</v>
          </cell>
          <cell r="AF1104">
            <v>5469100</v>
          </cell>
        </row>
        <row r="1105">
          <cell r="E1105" t="str">
            <v>City of West Sacramento Dept of Public Works</v>
          </cell>
          <cell r="J1105">
            <v>2015</v>
          </cell>
          <cell r="M1105">
            <v>10660000</v>
          </cell>
          <cell r="Z1105">
            <v>1599000</v>
          </cell>
          <cell r="AC1105">
            <v>2132000</v>
          </cell>
          <cell r="AF1105">
            <v>6929000</v>
          </cell>
        </row>
        <row r="1106">
          <cell r="E1106" t="str">
            <v>City of West Sacramento Dept of Public Works</v>
          </cell>
          <cell r="J1106">
            <v>2015</v>
          </cell>
          <cell r="M1106">
            <v>12350000</v>
          </cell>
          <cell r="Z1106">
            <v>1852500</v>
          </cell>
          <cell r="AC1106">
            <v>2470000</v>
          </cell>
          <cell r="AF1106">
            <v>8027500</v>
          </cell>
        </row>
        <row r="1107">
          <cell r="E1107" t="str">
            <v>El Dorado County Dept of Transportation</v>
          </cell>
          <cell r="J1107">
            <v>2013</v>
          </cell>
          <cell r="M1107">
            <v>3592000</v>
          </cell>
          <cell r="Y1107">
            <v>2010</v>
          </cell>
          <cell r="Z1107">
            <v>538800</v>
          </cell>
          <cell r="AB1107">
            <v>2011</v>
          </cell>
          <cell r="AC1107">
            <v>718400</v>
          </cell>
          <cell r="AE1107">
            <v>2012</v>
          </cell>
          <cell r="AF1107">
            <v>2334800</v>
          </cell>
        </row>
        <row r="1108">
          <cell r="E1108" t="str">
            <v>City of Live Oak</v>
          </cell>
          <cell r="J1108">
            <v>2014</v>
          </cell>
          <cell r="M1108">
            <v>4000000</v>
          </cell>
          <cell r="Y1108">
            <v>2010</v>
          </cell>
          <cell r="Z1108">
            <v>600000</v>
          </cell>
          <cell r="AB1108">
            <v>2012</v>
          </cell>
          <cell r="AC1108">
            <v>800000</v>
          </cell>
          <cell r="AE1108">
            <v>2013</v>
          </cell>
          <cell r="AF1108">
            <v>2600000</v>
          </cell>
        </row>
        <row r="1109">
          <cell r="E1109" t="str">
            <v>City of Galt Dept of Public Works</v>
          </cell>
          <cell r="J1109">
            <v>2014</v>
          </cell>
          <cell r="M1109">
            <v>4450000</v>
          </cell>
          <cell r="Y1109">
            <v>2010</v>
          </cell>
          <cell r="Z1109">
            <v>667500</v>
          </cell>
          <cell r="AB1109">
            <v>2012</v>
          </cell>
          <cell r="AC1109">
            <v>890000</v>
          </cell>
          <cell r="AE1109">
            <v>2013</v>
          </cell>
          <cell r="AF1109">
            <v>2892500</v>
          </cell>
        </row>
        <row r="1110">
          <cell r="E1110" t="str">
            <v>Yuba County Dept of Public Works</v>
          </cell>
          <cell r="J1110">
            <v>2014</v>
          </cell>
          <cell r="M1110">
            <v>6000000</v>
          </cell>
          <cell r="Y1110">
            <v>2010</v>
          </cell>
          <cell r="Z1110">
            <v>900000</v>
          </cell>
          <cell r="AB1110">
            <v>2012</v>
          </cell>
          <cell r="AC1110">
            <v>1200000</v>
          </cell>
          <cell r="AE1110">
            <v>2013</v>
          </cell>
          <cell r="AF1110">
            <v>3900000</v>
          </cell>
        </row>
        <row r="1111">
          <cell r="E1111" t="str">
            <v>City of Sacramento Dept of Transportation</v>
          </cell>
          <cell r="J1111">
            <v>2016</v>
          </cell>
          <cell r="M1111">
            <v>12749935</v>
          </cell>
          <cell r="Y1111">
            <v>2010</v>
          </cell>
          <cell r="Z1111">
            <v>1912490.25</v>
          </cell>
          <cell r="AB1111">
            <v>2013</v>
          </cell>
          <cell r="AC1111">
            <v>2549987</v>
          </cell>
          <cell r="AE1111">
            <v>2014</v>
          </cell>
          <cell r="AF1111">
            <v>8287457.75</v>
          </cell>
        </row>
        <row r="1112">
          <cell r="E1112" t="str">
            <v>City of Elk Grove</v>
          </cell>
          <cell r="J1112">
            <v>2016</v>
          </cell>
          <cell r="M1112">
            <v>18443980</v>
          </cell>
          <cell r="Y1112">
            <v>2010</v>
          </cell>
          <cell r="Z1112">
            <v>2766597</v>
          </cell>
          <cell r="AB1112">
            <v>2013</v>
          </cell>
          <cell r="AC1112">
            <v>3688796</v>
          </cell>
          <cell r="AE1112">
            <v>2014</v>
          </cell>
          <cell r="AF1112">
            <v>11988587</v>
          </cell>
        </row>
        <row r="1113">
          <cell r="E1113" t="str">
            <v>Sacramento County Dept of Transportation</v>
          </cell>
          <cell r="J1113">
            <v>2016</v>
          </cell>
          <cell r="M1113">
            <v>19837200</v>
          </cell>
          <cell r="Y1113">
            <v>2010</v>
          </cell>
          <cell r="Z1113">
            <v>2975580</v>
          </cell>
          <cell r="AB1113">
            <v>2013</v>
          </cell>
          <cell r="AC1113">
            <v>3967440</v>
          </cell>
          <cell r="AE1113">
            <v>2014</v>
          </cell>
          <cell r="AF1113">
            <v>12894180</v>
          </cell>
        </row>
        <row r="1114">
          <cell r="E1114" t="str">
            <v>Sacramento County Dept of Transportation</v>
          </cell>
          <cell r="J1114">
            <v>2017</v>
          </cell>
          <cell r="M1114">
            <v>38422000</v>
          </cell>
          <cell r="Y1114">
            <v>2010</v>
          </cell>
          <cell r="Z1114">
            <v>5763300</v>
          </cell>
          <cell r="AB1114">
            <v>2013</v>
          </cell>
          <cell r="AC1114">
            <v>7684400</v>
          </cell>
          <cell r="AE1114">
            <v>2015</v>
          </cell>
          <cell r="AF1114">
            <v>24974300</v>
          </cell>
        </row>
        <row r="1115">
          <cell r="E1115" t="str">
            <v>Sac. Metro Air Quality Management District</v>
          </cell>
          <cell r="J1115">
            <v>2013</v>
          </cell>
          <cell r="M1115">
            <v>225913</v>
          </cell>
          <cell r="Z1115">
            <v>33886.949999999997</v>
          </cell>
          <cell r="AC1115">
            <v>45182.600000000006</v>
          </cell>
          <cell r="AF1115">
            <v>146843.45000000001</v>
          </cell>
        </row>
        <row r="1116">
          <cell r="E1116" t="str">
            <v>City of Live Oak</v>
          </cell>
          <cell r="J1116">
            <v>2013</v>
          </cell>
          <cell r="M1116">
            <v>1300000</v>
          </cell>
          <cell r="Z1116">
            <v>195000</v>
          </cell>
          <cell r="AC1116">
            <v>260000</v>
          </cell>
          <cell r="AF1116">
            <v>845000</v>
          </cell>
        </row>
        <row r="1117">
          <cell r="E1117" t="str">
            <v>Placer County Dept of Public Works</v>
          </cell>
          <cell r="J1117">
            <v>2014</v>
          </cell>
          <cell r="M1117">
            <v>649000</v>
          </cell>
          <cell r="Y1117">
            <v>2011</v>
          </cell>
          <cell r="Z1117">
            <v>97350</v>
          </cell>
          <cell r="AB1117">
            <v>2012</v>
          </cell>
          <cell r="AC1117">
            <v>129800</v>
          </cell>
          <cell r="AE1117">
            <v>2013</v>
          </cell>
          <cell r="AF1117">
            <v>421850</v>
          </cell>
        </row>
        <row r="1118">
          <cell r="E1118" t="str">
            <v>City of Lincoln Dept of Public Works</v>
          </cell>
          <cell r="J1118">
            <v>2015</v>
          </cell>
          <cell r="M1118">
            <v>4000000</v>
          </cell>
          <cell r="Y1118">
            <v>2011</v>
          </cell>
          <cell r="Z1118">
            <v>600000</v>
          </cell>
          <cell r="AB1118">
            <v>2013</v>
          </cell>
          <cell r="AC1118">
            <v>800000</v>
          </cell>
          <cell r="AE1118">
            <v>2014</v>
          </cell>
          <cell r="AF1118">
            <v>2600000</v>
          </cell>
        </row>
        <row r="1119">
          <cell r="E1119" t="str">
            <v>City of Rocklin Division of Engineering</v>
          </cell>
          <cell r="J1119">
            <v>2015</v>
          </cell>
          <cell r="M1119">
            <v>5248100</v>
          </cell>
          <cell r="Y1119">
            <v>2011</v>
          </cell>
          <cell r="Z1119">
            <v>787215</v>
          </cell>
          <cell r="AB1119">
            <v>2013</v>
          </cell>
          <cell r="AC1119">
            <v>1049620</v>
          </cell>
          <cell r="AE1119">
            <v>2014</v>
          </cell>
          <cell r="AF1119">
            <v>3411265</v>
          </cell>
        </row>
        <row r="1120">
          <cell r="E1120" t="str">
            <v>City of Rancho Cordova</v>
          </cell>
          <cell r="J1120">
            <v>2014</v>
          </cell>
          <cell r="M1120">
            <v>2268000</v>
          </cell>
          <cell r="Y1120">
            <v>2011</v>
          </cell>
          <cell r="Z1120">
            <v>340200</v>
          </cell>
          <cell r="AB1120">
            <v>2012</v>
          </cell>
          <cell r="AC1120">
            <v>453600</v>
          </cell>
          <cell r="AE1120">
            <v>2013</v>
          </cell>
          <cell r="AF1120">
            <v>1474200</v>
          </cell>
        </row>
        <row r="1121">
          <cell r="E1121" t="str">
            <v>City of Roseville Dept of Public Works</v>
          </cell>
          <cell r="J1121">
            <v>2015</v>
          </cell>
          <cell r="M1121">
            <v>5000000</v>
          </cell>
          <cell r="Y1121">
            <v>2011</v>
          </cell>
          <cell r="Z1121">
            <v>750000</v>
          </cell>
          <cell r="AB1121">
            <v>2013</v>
          </cell>
          <cell r="AC1121">
            <v>1000000</v>
          </cell>
          <cell r="AE1121">
            <v>2014</v>
          </cell>
          <cell r="AF1121">
            <v>3250000</v>
          </cell>
        </row>
        <row r="1122">
          <cell r="E1122" t="str">
            <v>Sacramento County Dept of Transportation</v>
          </cell>
          <cell r="J1122">
            <v>2015</v>
          </cell>
          <cell r="M1122">
            <v>6688000</v>
          </cell>
          <cell r="Y1122">
            <v>2011</v>
          </cell>
          <cell r="Z1122">
            <v>1003200</v>
          </cell>
          <cell r="AB1122">
            <v>2013</v>
          </cell>
          <cell r="AC1122">
            <v>1337600</v>
          </cell>
          <cell r="AE1122">
            <v>2014</v>
          </cell>
          <cell r="AF1122">
            <v>4347200</v>
          </cell>
        </row>
        <row r="1123">
          <cell r="E1123" t="str">
            <v>El Dorado County Dept of Transportation</v>
          </cell>
          <cell r="J1123">
            <v>2015</v>
          </cell>
          <cell r="M1123">
            <v>7480200</v>
          </cell>
          <cell r="Y1123">
            <v>2011</v>
          </cell>
          <cell r="Z1123">
            <v>1122030</v>
          </cell>
          <cell r="AB1123">
            <v>2013</v>
          </cell>
          <cell r="AC1123">
            <v>1496040</v>
          </cell>
          <cell r="AE1123">
            <v>2014</v>
          </cell>
          <cell r="AF1123">
            <v>4862130</v>
          </cell>
        </row>
        <row r="1124">
          <cell r="E1124" t="str">
            <v>City of Elk Grove</v>
          </cell>
          <cell r="J1124">
            <v>2015</v>
          </cell>
          <cell r="M1124">
            <v>8056500</v>
          </cell>
          <cell r="Y1124">
            <v>2011</v>
          </cell>
          <cell r="Z1124">
            <v>1208475</v>
          </cell>
          <cell r="AB1124">
            <v>2013</v>
          </cell>
          <cell r="AC1124">
            <v>1611300</v>
          </cell>
          <cell r="AE1124">
            <v>2014</v>
          </cell>
          <cell r="AF1124">
            <v>5236725</v>
          </cell>
        </row>
        <row r="1125">
          <cell r="E1125" t="str">
            <v>City of Elk Grove</v>
          </cell>
          <cell r="J1125">
            <v>2015</v>
          </cell>
          <cell r="M1125">
            <v>8240000</v>
          </cell>
          <cell r="Y1125">
            <v>2011</v>
          </cell>
          <cell r="Z1125">
            <v>1236000</v>
          </cell>
          <cell r="AB1125">
            <v>2013</v>
          </cell>
          <cell r="AC1125">
            <v>1648000</v>
          </cell>
          <cell r="AE1125">
            <v>2014</v>
          </cell>
          <cell r="AF1125">
            <v>5356000</v>
          </cell>
        </row>
        <row r="1126">
          <cell r="E1126" t="str">
            <v>City of Elk Grove</v>
          </cell>
          <cell r="J1126">
            <v>2015</v>
          </cell>
          <cell r="M1126">
            <v>8500000</v>
          </cell>
          <cell r="Y1126">
            <v>2011</v>
          </cell>
          <cell r="Z1126">
            <v>1275000</v>
          </cell>
          <cell r="AB1126">
            <v>2013</v>
          </cell>
          <cell r="AC1126">
            <v>1700000</v>
          </cell>
          <cell r="AE1126">
            <v>2014</v>
          </cell>
          <cell r="AF1126">
            <v>5525000</v>
          </cell>
        </row>
        <row r="1127">
          <cell r="E1127" t="str">
            <v>City of Rancho Cordova</v>
          </cell>
          <cell r="J1127">
            <v>2015</v>
          </cell>
          <cell r="M1127">
            <v>9548680</v>
          </cell>
          <cell r="Y1127">
            <v>2011</v>
          </cell>
          <cell r="Z1127">
            <v>1432302</v>
          </cell>
          <cell r="AB1127">
            <v>2013</v>
          </cell>
          <cell r="AC1127">
            <v>1909736</v>
          </cell>
          <cell r="AE1127">
            <v>2014</v>
          </cell>
          <cell r="AF1127">
            <v>6206642</v>
          </cell>
        </row>
        <row r="1128">
          <cell r="E1128" t="str">
            <v>City of Elk Grove</v>
          </cell>
          <cell r="J1128">
            <v>2015</v>
          </cell>
          <cell r="M1128">
            <v>9981500</v>
          </cell>
          <cell r="Y1128">
            <v>2011</v>
          </cell>
          <cell r="Z1128">
            <v>1497225</v>
          </cell>
          <cell r="AB1128">
            <v>2013</v>
          </cell>
          <cell r="AC1128">
            <v>1996300</v>
          </cell>
          <cell r="AE1128">
            <v>2014</v>
          </cell>
          <cell r="AF1128">
            <v>6487975</v>
          </cell>
        </row>
        <row r="1129">
          <cell r="E1129" t="str">
            <v>City of Live Oak</v>
          </cell>
          <cell r="J1129">
            <v>2017</v>
          </cell>
          <cell r="M1129">
            <v>10000000</v>
          </cell>
          <cell r="Y1129">
            <v>2011</v>
          </cell>
          <cell r="Z1129">
            <v>1500000</v>
          </cell>
          <cell r="AB1129">
            <v>2014</v>
          </cell>
          <cell r="AC1129">
            <v>2000000</v>
          </cell>
          <cell r="AE1129">
            <v>2015</v>
          </cell>
          <cell r="AF1129">
            <v>6500000</v>
          </cell>
        </row>
        <row r="1130">
          <cell r="E1130" t="str">
            <v>City of Lincoln Dept of Public Works</v>
          </cell>
          <cell r="J1130">
            <v>2018</v>
          </cell>
          <cell r="M1130">
            <v>35000000</v>
          </cell>
          <cell r="Y1130">
            <v>2011</v>
          </cell>
          <cell r="Z1130">
            <v>5250000</v>
          </cell>
          <cell r="AB1130">
            <v>2014</v>
          </cell>
          <cell r="AC1130">
            <v>7000000</v>
          </cell>
          <cell r="AE1130">
            <v>2016</v>
          </cell>
          <cell r="AF1130">
            <v>22750000</v>
          </cell>
        </row>
        <row r="1131">
          <cell r="E1131" t="str">
            <v>City of Lincoln Dept of Public Works</v>
          </cell>
          <cell r="J1131">
            <v>2015</v>
          </cell>
          <cell r="M1131">
            <v>600000</v>
          </cell>
          <cell r="Y1131">
            <v>2012</v>
          </cell>
          <cell r="Z1131">
            <v>90000</v>
          </cell>
          <cell r="AB1131">
            <v>2013</v>
          </cell>
          <cell r="AC1131">
            <v>120000</v>
          </cell>
          <cell r="AE1131">
            <v>2014</v>
          </cell>
          <cell r="AF1131">
            <v>390000</v>
          </cell>
        </row>
        <row r="1132">
          <cell r="E1132" t="str">
            <v>City of Roseville Dept of Public Works</v>
          </cell>
          <cell r="J1132">
            <v>2015</v>
          </cell>
          <cell r="M1132">
            <v>600000</v>
          </cell>
          <cell r="Y1132">
            <v>2012</v>
          </cell>
          <cell r="Z1132">
            <v>90000</v>
          </cell>
          <cell r="AB1132">
            <v>2013</v>
          </cell>
          <cell r="AC1132">
            <v>120000</v>
          </cell>
          <cell r="AE1132">
            <v>2014</v>
          </cell>
          <cell r="AF1132">
            <v>390000</v>
          </cell>
        </row>
        <row r="1133">
          <cell r="E1133" t="str">
            <v>Placer County Dept of Public Works</v>
          </cell>
          <cell r="J1133">
            <v>2015</v>
          </cell>
          <cell r="M1133">
            <v>3360000</v>
          </cell>
          <cell r="Y1133">
            <v>2012</v>
          </cell>
          <cell r="Z1133">
            <v>504000</v>
          </cell>
          <cell r="AB1133">
            <v>2013</v>
          </cell>
          <cell r="AC1133">
            <v>672000</v>
          </cell>
          <cell r="AE1133">
            <v>2014</v>
          </cell>
          <cell r="AF1133">
            <v>2184000</v>
          </cell>
        </row>
        <row r="1134">
          <cell r="E1134" t="str">
            <v>Placer County Dept of Public Works</v>
          </cell>
          <cell r="J1134">
            <v>2015</v>
          </cell>
          <cell r="M1134">
            <v>3500000</v>
          </cell>
          <cell r="Y1134">
            <v>2012</v>
          </cell>
          <cell r="Z1134">
            <v>525000</v>
          </cell>
          <cell r="AB1134">
            <v>2013</v>
          </cell>
          <cell r="AC1134">
            <v>700000</v>
          </cell>
          <cell r="AE1134">
            <v>2014</v>
          </cell>
          <cell r="AF1134">
            <v>2275000</v>
          </cell>
        </row>
        <row r="1135">
          <cell r="E1135" t="str">
            <v>City of Lincoln Dept of Public Works</v>
          </cell>
          <cell r="J1135">
            <v>2015</v>
          </cell>
          <cell r="M1135">
            <v>419000</v>
          </cell>
          <cell r="Z1135">
            <v>62850</v>
          </cell>
          <cell r="AC1135">
            <v>83800</v>
          </cell>
          <cell r="AF1135">
            <v>272350</v>
          </cell>
        </row>
        <row r="1136">
          <cell r="E1136" t="str">
            <v>City of Elk Grove</v>
          </cell>
          <cell r="J1136">
            <v>2015</v>
          </cell>
          <cell r="M1136">
            <v>221000</v>
          </cell>
          <cell r="Y1136">
            <v>2012</v>
          </cell>
          <cell r="Z1136">
            <v>33150</v>
          </cell>
          <cell r="AB1136">
            <v>2013</v>
          </cell>
          <cell r="AC1136">
            <v>44200</v>
          </cell>
          <cell r="AE1136">
            <v>2014</v>
          </cell>
          <cell r="AF1136">
            <v>143650</v>
          </cell>
        </row>
        <row r="1137">
          <cell r="E1137" t="str">
            <v>City of Elk Grove</v>
          </cell>
          <cell r="J1137">
            <v>2015</v>
          </cell>
          <cell r="M1137">
            <v>505500</v>
          </cell>
          <cell r="Y1137">
            <v>2012</v>
          </cell>
          <cell r="Z1137">
            <v>75825</v>
          </cell>
          <cell r="AB1137">
            <v>2013</v>
          </cell>
          <cell r="AC1137">
            <v>101100</v>
          </cell>
          <cell r="AE1137">
            <v>2014</v>
          </cell>
          <cell r="AF1137">
            <v>328575</v>
          </cell>
        </row>
        <row r="1138">
          <cell r="E1138" t="str">
            <v>City of Elk Grove</v>
          </cell>
          <cell r="J1138">
            <v>2015</v>
          </cell>
          <cell r="M1138">
            <v>735000</v>
          </cell>
          <cell r="Y1138">
            <v>2012</v>
          </cell>
          <cell r="Z1138">
            <v>110250</v>
          </cell>
          <cell r="AB1138">
            <v>2013</v>
          </cell>
          <cell r="AC1138">
            <v>147000</v>
          </cell>
          <cell r="AE1138">
            <v>2014</v>
          </cell>
          <cell r="AF1138">
            <v>477750</v>
          </cell>
        </row>
        <row r="1139">
          <cell r="E1139" t="str">
            <v>City of Sacramento Dept of Transportation</v>
          </cell>
          <cell r="J1139">
            <v>2016</v>
          </cell>
          <cell r="M1139">
            <v>5100000</v>
          </cell>
          <cell r="Y1139">
            <v>2012</v>
          </cell>
          <cell r="Z1139">
            <v>765000</v>
          </cell>
          <cell r="AB1139">
            <v>2014</v>
          </cell>
          <cell r="AC1139">
            <v>1020000</v>
          </cell>
          <cell r="AE1139">
            <v>2015</v>
          </cell>
          <cell r="AF1139">
            <v>3315000</v>
          </cell>
        </row>
        <row r="1140">
          <cell r="E1140" t="str">
            <v>City of Sacramento Dept of Transportation</v>
          </cell>
          <cell r="J1140">
            <v>2016</v>
          </cell>
          <cell r="M1140">
            <v>6738364</v>
          </cell>
          <cell r="Y1140">
            <v>2012</v>
          </cell>
          <cell r="Z1140">
            <v>1010754.6</v>
          </cell>
          <cell r="AB1140">
            <v>2014</v>
          </cell>
          <cell r="AC1140">
            <v>1347672.8</v>
          </cell>
          <cell r="AE1140">
            <v>2015</v>
          </cell>
          <cell r="AF1140">
            <v>4379936.6000000006</v>
          </cell>
        </row>
        <row r="1141">
          <cell r="E1141" t="str">
            <v>City of Sacramento Dept of Transportation</v>
          </cell>
          <cell r="J1141">
            <v>2016</v>
          </cell>
          <cell r="M1141">
            <v>8000000</v>
          </cell>
          <cell r="Y1141">
            <v>2012</v>
          </cell>
          <cell r="Z1141">
            <v>1200000</v>
          </cell>
          <cell r="AB1141">
            <v>2014</v>
          </cell>
          <cell r="AC1141">
            <v>1600000</v>
          </cell>
          <cell r="AE1141">
            <v>2015</v>
          </cell>
          <cell r="AF1141">
            <v>5200000</v>
          </cell>
        </row>
        <row r="1142">
          <cell r="E1142" t="str">
            <v>City of Rancho Cordova</v>
          </cell>
          <cell r="J1142">
            <v>2018</v>
          </cell>
          <cell r="M1142">
            <v>13670000</v>
          </cell>
          <cell r="Y1142">
            <v>2012</v>
          </cell>
          <cell r="Z1142">
            <v>2050500</v>
          </cell>
          <cell r="AB1142">
            <v>2015</v>
          </cell>
          <cell r="AC1142">
            <v>2734000</v>
          </cell>
          <cell r="AE1142">
            <v>2016</v>
          </cell>
          <cell r="AF1142">
            <v>8885500</v>
          </cell>
        </row>
        <row r="1143">
          <cell r="E1143" t="str">
            <v>City of Sacramento Dept of Transportation</v>
          </cell>
          <cell r="J1143">
            <v>2016</v>
          </cell>
          <cell r="M1143">
            <v>3071700</v>
          </cell>
          <cell r="Y1143">
            <v>2013</v>
          </cell>
          <cell r="Z1143">
            <v>460755</v>
          </cell>
          <cell r="AB1143">
            <v>2014</v>
          </cell>
          <cell r="AC1143">
            <v>614340</v>
          </cell>
          <cell r="AE1143">
            <v>2015</v>
          </cell>
          <cell r="AF1143">
            <v>1996605</v>
          </cell>
        </row>
        <row r="1144">
          <cell r="E1144" t="str">
            <v>Sutter County Dept of Public Works</v>
          </cell>
          <cell r="J1144">
            <v>2020</v>
          </cell>
          <cell r="M1144">
            <v>42000000</v>
          </cell>
          <cell r="Y1144">
            <v>2013</v>
          </cell>
          <cell r="Z1144">
            <v>6300000</v>
          </cell>
          <cell r="AB1144">
            <v>2016</v>
          </cell>
          <cell r="AC1144">
            <v>8400000</v>
          </cell>
          <cell r="AE1144">
            <v>2018</v>
          </cell>
          <cell r="AF1144">
            <v>27300000</v>
          </cell>
        </row>
        <row r="1145">
          <cell r="E1145" t="str">
            <v>City of Sacramento Dept of Transportation</v>
          </cell>
          <cell r="J1145">
            <v>2016</v>
          </cell>
          <cell r="M1145">
            <v>516000</v>
          </cell>
          <cell r="Z1145">
            <v>77400</v>
          </cell>
          <cell r="AC1145">
            <v>103200</v>
          </cell>
          <cell r="AF1145">
            <v>335400</v>
          </cell>
        </row>
        <row r="1146">
          <cell r="E1146" t="str">
            <v>City of Lincoln Dept of Public Works</v>
          </cell>
          <cell r="J1146">
            <v>2020</v>
          </cell>
          <cell r="M1146">
            <v>23000000</v>
          </cell>
          <cell r="Y1146">
            <v>2014</v>
          </cell>
          <cell r="Z1146">
            <v>3450000</v>
          </cell>
          <cell r="AB1146">
            <v>2017</v>
          </cell>
          <cell r="AC1146">
            <v>4600000</v>
          </cell>
          <cell r="AE1146">
            <v>2018</v>
          </cell>
          <cell r="AF1146">
            <v>14950000</v>
          </cell>
        </row>
        <row r="1147">
          <cell r="E1147" t="str">
            <v>Sacramento County Dept of Transportation</v>
          </cell>
          <cell r="J1147">
            <v>2020</v>
          </cell>
          <cell r="M1147">
            <v>10000000</v>
          </cell>
          <cell r="Y1147">
            <v>2014</v>
          </cell>
          <cell r="Z1147">
            <v>1500000</v>
          </cell>
          <cell r="AB1147">
            <v>2017</v>
          </cell>
          <cell r="AC1147">
            <v>2000000</v>
          </cell>
          <cell r="AE1147">
            <v>2018</v>
          </cell>
          <cell r="AF1147">
            <v>6500000</v>
          </cell>
        </row>
        <row r="1148">
          <cell r="E1148" t="str">
            <v>Yuba County Dept of Public Works</v>
          </cell>
          <cell r="J1148">
            <v>2020</v>
          </cell>
          <cell r="M1148">
            <v>12000000</v>
          </cell>
          <cell r="Y1148">
            <v>2014</v>
          </cell>
          <cell r="Z1148">
            <v>1800000</v>
          </cell>
          <cell r="AB1148">
            <v>2017</v>
          </cell>
          <cell r="AC1148">
            <v>2400000</v>
          </cell>
          <cell r="AE1148">
            <v>2018</v>
          </cell>
          <cell r="AF1148">
            <v>7800000</v>
          </cell>
        </row>
        <row r="1149">
          <cell r="E1149" t="str">
            <v>City of Roseville Dept of Public Works</v>
          </cell>
          <cell r="J1149">
            <v>2020</v>
          </cell>
          <cell r="M1149">
            <v>4000000</v>
          </cell>
          <cell r="Y1149">
            <v>2016</v>
          </cell>
          <cell r="Z1149">
            <v>600000</v>
          </cell>
          <cell r="AB1149">
            <v>2018</v>
          </cell>
          <cell r="AC1149">
            <v>800000</v>
          </cell>
          <cell r="AE1149">
            <v>2019</v>
          </cell>
          <cell r="AF1149">
            <v>2600000</v>
          </cell>
        </row>
        <row r="1150">
          <cell r="E1150" t="str">
            <v>City of Lincoln Dept of Public Works</v>
          </cell>
          <cell r="J1150">
            <v>2020</v>
          </cell>
          <cell r="M1150">
            <v>900000</v>
          </cell>
          <cell r="Y1150">
            <v>2017</v>
          </cell>
          <cell r="Z1150">
            <v>135000</v>
          </cell>
          <cell r="AB1150">
            <v>2018</v>
          </cell>
          <cell r="AC1150">
            <v>180000</v>
          </cell>
          <cell r="AE1150">
            <v>2019</v>
          </cell>
          <cell r="AF1150">
            <v>585000</v>
          </cell>
        </row>
        <row r="1151">
          <cell r="E1151" t="str">
            <v>City of Rocklin Division of Engineering</v>
          </cell>
          <cell r="J1151">
            <v>2020</v>
          </cell>
          <cell r="M1151">
            <v>1600000</v>
          </cell>
          <cell r="Y1151">
            <v>2017</v>
          </cell>
          <cell r="Z1151">
            <v>240000</v>
          </cell>
          <cell r="AB1151">
            <v>2018</v>
          </cell>
          <cell r="AC1151">
            <v>320000</v>
          </cell>
          <cell r="AE1151">
            <v>2019</v>
          </cell>
          <cell r="AF1151">
            <v>1040000</v>
          </cell>
        </row>
        <row r="1152">
          <cell r="E1152" t="str">
            <v>Placer County Dept of Public Works</v>
          </cell>
          <cell r="J1152">
            <v>2020</v>
          </cell>
          <cell r="M1152">
            <v>3671000</v>
          </cell>
          <cell r="Y1152">
            <v>2017</v>
          </cell>
          <cell r="Z1152">
            <v>550650</v>
          </cell>
          <cell r="AB1152">
            <v>2018</v>
          </cell>
          <cell r="AC1152">
            <v>734200</v>
          </cell>
          <cell r="AE1152">
            <v>2019</v>
          </cell>
          <cell r="AF1152">
            <v>2386150</v>
          </cell>
        </row>
        <row r="1153">
          <cell r="E1153" t="str">
            <v>City of Rancho Cordova</v>
          </cell>
          <cell r="J1153">
            <v>2020</v>
          </cell>
          <cell r="M1153">
            <v>2300000</v>
          </cell>
          <cell r="Z1153">
            <v>345000</v>
          </cell>
          <cell r="AC1153">
            <v>460000</v>
          </cell>
          <cell r="AF1153">
            <v>1495000</v>
          </cell>
        </row>
        <row r="1154">
          <cell r="E1154" t="str">
            <v>Sacramento County Dept of Transportation</v>
          </cell>
          <cell r="J1154">
            <v>2035</v>
          </cell>
          <cell r="M1154">
            <v>50670341</v>
          </cell>
          <cell r="Y1154">
            <v>2028</v>
          </cell>
          <cell r="Z1154">
            <v>7600551.1499999994</v>
          </cell>
          <cell r="AB1154">
            <v>2031</v>
          </cell>
          <cell r="AC1154">
            <v>10134068.200000001</v>
          </cell>
          <cell r="AE1154">
            <v>2033</v>
          </cell>
          <cell r="AF1154">
            <v>32935721.650000002</v>
          </cell>
        </row>
        <row r="1155">
          <cell r="E1155" t="str">
            <v>Caltrans District 3</v>
          </cell>
          <cell r="J1155">
            <v>2035</v>
          </cell>
          <cell r="M1155">
            <v>7605500</v>
          </cell>
          <cell r="Y1155">
            <v>2031</v>
          </cell>
          <cell r="Z1155">
            <v>1140825</v>
          </cell>
          <cell r="AB1155">
            <v>2033</v>
          </cell>
          <cell r="AC1155">
            <v>1521100</v>
          </cell>
          <cell r="AE1155">
            <v>2034</v>
          </cell>
          <cell r="AF1155">
            <v>4943575</v>
          </cell>
        </row>
        <row r="1156">
          <cell r="E1156" t="str">
            <v>City of Sacramento Dept of Transportation</v>
          </cell>
          <cell r="J1156">
            <v>2035</v>
          </cell>
          <cell r="M1156">
            <v>1474502</v>
          </cell>
          <cell r="Z1156">
            <v>221175.3</v>
          </cell>
          <cell r="AC1156">
            <v>294900.40000000002</v>
          </cell>
          <cell r="AF1156">
            <v>958426.3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IP General Fund Types"/>
      <sheetName val="Pivot 060407 v. 6"/>
      <sheetName val="Sheet1"/>
      <sheetName val="Pivot 060407 v.8"/>
      <sheetName val="pivot by agency"/>
      <sheetName val="Pivot 060607 v.9"/>
      <sheetName val="Pivot 061507 v.10"/>
      <sheetName val="Pivot 061507 v.11"/>
      <sheetName val="Pivot 061507 v. 12"/>
      <sheetName val="0711 Revenue"/>
      <sheetName val="0711 Expenditure Breakout"/>
      <sheetName val="0717 Limited Expend. Breakout"/>
      <sheetName val="0703 SUMMARY"/>
      <sheetName val="0712 for spread"/>
      <sheetName val="Sheet2"/>
      <sheetName val="071707 lump sum, spread"/>
      <sheetName val="Project List EDITED(dont sort)"/>
      <sheetName val="Project List EDITED summary"/>
      <sheetName val="Projects with Questions"/>
      <sheetName val="Vision, strategies, 4-23 UPDATE"/>
      <sheetName val="Project list WITH ALL"/>
      <sheetName val="Spreading"/>
      <sheetName val="Project combo rd agency brkout"/>
      <sheetName val="Plan, Study list"/>
      <sheetName val="Cost adjustments list"/>
      <sheetName val="No Date Projects"/>
      <sheetName val="Comment Period 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E7" t="str">
            <v>Caltrans District 3</v>
          </cell>
          <cell r="J7">
            <v>2008</v>
          </cell>
          <cell r="M7">
            <v>11725000</v>
          </cell>
          <cell r="Z7">
            <v>1758750</v>
          </cell>
          <cell r="AC7">
            <v>2345000</v>
          </cell>
          <cell r="AF7">
            <v>7621250</v>
          </cell>
        </row>
        <row r="8">
          <cell r="E8" t="str">
            <v>City of Sacramento Dept of Transportation</v>
          </cell>
          <cell r="J8">
            <v>2010</v>
          </cell>
          <cell r="M8">
            <v>38000000</v>
          </cell>
          <cell r="Y8">
            <v>2003</v>
          </cell>
          <cell r="Z8">
            <v>5700000</v>
          </cell>
          <cell r="AB8">
            <v>2006</v>
          </cell>
          <cell r="AC8">
            <v>7600000</v>
          </cell>
          <cell r="AE8">
            <v>2008</v>
          </cell>
          <cell r="AF8">
            <v>24700000</v>
          </cell>
        </row>
        <row r="9">
          <cell r="E9" t="str">
            <v>City of Rocklin Division of Engineering</v>
          </cell>
          <cell r="J9">
            <v>2006</v>
          </cell>
          <cell r="M9">
            <v>500000</v>
          </cell>
          <cell r="Z9">
            <v>75000</v>
          </cell>
          <cell r="AC9">
            <v>100000</v>
          </cell>
          <cell r="AF9">
            <v>325000</v>
          </cell>
        </row>
        <row r="10">
          <cell r="E10" t="str">
            <v>Sutter County Dept of Public Works</v>
          </cell>
          <cell r="J10">
            <v>2006</v>
          </cell>
          <cell r="M10">
            <v>807636</v>
          </cell>
          <cell r="Z10">
            <v>121145.4</v>
          </cell>
          <cell r="AC10">
            <v>161527.20000000001</v>
          </cell>
          <cell r="AF10">
            <v>524963.4</v>
          </cell>
        </row>
        <row r="11">
          <cell r="E11" t="str">
            <v>Placer County Dept of Public Works</v>
          </cell>
          <cell r="J11">
            <v>2007</v>
          </cell>
          <cell r="M11">
            <v>417200</v>
          </cell>
          <cell r="Z11">
            <v>62580</v>
          </cell>
          <cell r="AC11">
            <v>83440</v>
          </cell>
          <cell r="AF11">
            <v>271180</v>
          </cell>
        </row>
        <row r="12">
          <cell r="E12" t="str">
            <v>City of Sacramento Dept of Transportation</v>
          </cell>
          <cell r="J12">
            <v>2007</v>
          </cell>
          <cell r="M12">
            <v>3225000</v>
          </cell>
          <cell r="Y12">
            <v>2004</v>
          </cell>
          <cell r="Z12">
            <v>483750</v>
          </cell>
          <cell r="AB12">
            <v>2005</v>
          </cell>
          <cell r="AC12">
            <v>645000</v>
          </cell>
          <cell r="AE12">
            <v>2006</v>
          </cell>
          <cell r="AF12">
            <v>2096250</v>
          </cell>
        </row>
        <row r="13">
          <cell r="E13" t="str">
            <v>City of Sacramento Dept of Transportation</v>
          </cell>
          <cell r="J13">
            <v>2014</v>
          </cell>
          <cell r="M13">
            <v>122000000</v>
          </cell>
          <cell r="Y13">
            <v>2004</v>
          </cell>
          <cell r="Z13">
            <v>18300000</v>
          </cell>
          <cell r="AB13">
            <v>2009</v>
          </cell>
          <cell r="AC13">
            <v>24400000</v>
          </cell>
          <cell r="AE13">
            <v>2012</v>
          </cell>
          <cell r="AF13">
            <v>79300000</v>
          </cell>
        </row>
        <row r="14">
          <cell r="E14" t="str">
            <v>Caltrans District 3</v>
          </cell>
          <cell r="J14">
            <v>2014</v>
          </cell>
          <cell r="M14">
            <v>150000000</v>
          </cell>
          <cell r="Y14">
            <v>2004</v>
          </cell>
          <cell r="Z14">
            <v>22500000</v>
          </cell>
          <cell r="AB14">
            <v>2009</v>
          </cell>
          <cell r="AC14">
            <v>30000000</v>
          </cell>
          <cell r="AE14">
            <v>2012</v>
          </cell>
          <cell r="AF14">
            <v>97500000</v>
          </cell>
        </row>
        <row r="15">
          <cell r="E15" t="str">
            <v>Caltrans District 3</v>
          </cell>
          <cell r="J15">
            <v>2014</v>
          </cell>
          <cell r="M15">
            <v>200000000</v>
          </cell>
          <cell r="Y15">
            <v>2004</v>
          </cell>
          <cell r="Z15">
            <v>30000000</v>
          </cell>
          <cell r="AB15">
            <v>2009</v>
          </cell>
          <cell r="AC15">
            <v>40000000</v>
          </cell>
          <cell r="AE15">
            <v>2012</v>
          </cell>
          <cell r="AF15">
            <v>130000000</v>
          </cell>
        </row>
        <row r="16">
          <cell r="E16" t="str">
            <v>City of Folsom Dept of Public Works</v>
          </cell>
          <cell r="J16">
            <v>2007</v>
          </cell>
          <cell r="M16">
            <v>193200</v>
          </cell>
          <cell r="Z16">
            <v>28980</v>
          </cell>
          <cell r="AC16">
            <v>38640</v>
          </cell>
          <cell r="AF16">
            <v>125580</v>
          </cell>
        </row>
        <row r="17">
          <cell r="E17" t="str">
            <v>Yuba County Dept of Public Works</v>
          </cell>
          <cell r="J17">
            <v>2007</v>
          </cell>
          <cell r="M17">
            <v>900000</v>
          </cell>
          <cell r="Z17">
            <v>135000</v>
          </cell>
          <cell r="AC17">
            <v>180000</v>
          </cell>
          <cell r="AF17">
            <v>585000</v>
          </cell>
        </row>
        <row r="18">
          <cell r="E18" t="str">
            <v>City of Sacramento Dept of Transportation</v>
          </cell>
          <cell r="J18">
            <v>2008</v>
          </cell>
          <cell r="M18">
            <v>6900000</v>
          </cell>
          <cell r="Z18">
            <v>1035000</v>
          </cell>
          <cell r="AC18">
            <v>1380000</v>
          </cell>
          <cell r="AF18">
            <v>4485000</v>
          </cell>
        </row>
        <row r="19">
          <cell r="E19" t="str">
            <v>City of Yuba City Dept of Public Works</v>
          </cell>
          <cell r="J19">
            <v>2008</v>
          </cell>
          <cell r="M19">
            <v>7500000</v>
          </cell>
          <cell r="Z19">
            <v>1125000</v>
          </cell>
          <cell r="AC19">
            <v>1500000</v>
          </cell>
          <cell r="AF19">
            <v>4875000</v>
          </cell>
        </row>
        <row r="20">
          <cell r="E20" t="str">
            <v>Sacramento County Dept of Transportation</v>
          </cell>
          <cell r="J20">
            <v>2009</v>
          </cell>
          <cell r="M20">
            <v>4268000</v>
          </cell>
          <cell r="Y20">
            <v>2005</v>
          </cell>
          <cell r="Z20">
            <v>640200</v>
          </cell>
          <cell r="AB20">
            <v>2007</v>
          </cell>
          <cell r="AC20">
            <v>853600</v>
          </cell>
          <cell r="AE20">
            <v>2008</v>
          </cell>
          <cell r="AF20">
            <v>2774200</v>
          </cell>
        </row>
        <row r="21">
          <cell r="E21" t="str">
            <v>Caltrans District 3</v>
          </cell>
          <cell r="J21">
            <v>2015</v>
          </cell>
          <cell r="M21">
            <v>125000000</v>
          </cell>
          <cell r="Y21">
            <v>2005</v>
          </cell>
          <cell r="Z21">
            <v>18750000</v>
          </cell>
          <cell r="AB21">
            <v>2010</v>
          </cell>
          <cell r="AC21">
            <v>25000000</v>
          </cell>
          <cell r="AE21">
            <v>2013</v>
          </cell>
          <cell r="AF21">
            <v>81250000</v>
          </cell>
        </row>
        <row r="22">
          <cell r="E22" t="str">
            <v>Placer County Dept of Public Works</v>
          </cell>
          <cell r="J22">
            <v>2008</v>
          </cell>
          <cell r="M22">
            <v>223000</v>
          </cell>
          <cell r="Z22">
            <v>33450</v>
          </cell>
          <cell r="AC22">
            <v>44600</v>
          </cell>
          <cell r="AF22">
            <v>144950</v>
          </cell>
        </row>
        <row r="23">
          <cell r="E23" t="str">
            <v>Yuba County Dept of Public Works</v>
          </cell>
          <cell r="J23">
            <v>2008</v>
          </cell>
          <cell r="M23">
            <v>400000</v>
          </cell>
          <cell r="Z23">
            <v>60000</v>
          </cell>
          <cell r="AC23">
            <v>80000</v>
          </cell>
          <cell r="AF23">
            <v>260000</v>
          </cell>
        </row>
        <row r="24">
          <cell r="E24" t="str">
            <v>Yuba County Dept of Public Works</v>
          </cell>
          <cell r="J24">
            <v>2008</v>
          </cell>
          <cell r="M24">
            <v>565000</v>
          </cell>
          <cell r="Z24">
            <v>84750</v>
          </cell>
          <cell r="AC24">
            <v>113000</v>
          </cell>
          <cell r="AF24">
            <v>367250</v>
          </cell>
        </row>
        <row r="25">
          <cell r="E25" t="str">
            <v>City of Elk Grove</v>
          </cell>
          <cell r="J25">
            <v>2008</v>
          </cell>
          <cell r="M25">
            <v>930000</v>
          </cell>
          <cell r="Z25">
            <v>139500</v>
          </cell>
          <cell r="AC25">
            <v>186000</v>
          </cell>
          <cell r="AF25">
            <v>604500</v>
          </cell>
        </row>
        <row r="26">
          <cell r="E26" t="str">
            <v>Yuba County Dept of Public Works</v>
          </cell>
          <cell r="J26">
            <v>2008</v>
          </cell>
          <cell r="M26">
            <v>1200000</v>
          </cell>
          <cell r="Z26">
            <v>180000</v>
          </cell>
          <cell r="AC26">
            <v>240000</v>
          </cell>
          <cell r="AF26">
            <v>780000</v>
          </cell>
        </row>
        <row r="27">
          <cell r="E27" t="str">
            <v>Town of Loomis Dept of Public Works</v>
          </cell>
          <cell r="J27">
            <v>2010</v>
          </cell>
          <cell r="M27">
            <v>5899180</v>
          </cell>
          <cell r="Y27">
            <v>2006</v>
          </cell>
          <cell r="Z27">
            <v>884877</v>
          </cell>
          <cell r="AB27">
            <v>2008</v>
          </cell>
          <cell r="AC27">
            <v>1179836</v>
          </cell>
          <cell r="AE27">
            <v>2009</v>
          </cell>
          <cell r="AF27">
            <v>3834467</v>
          </cell>
        </row>
        <row r="28">
          <cell r="E28" t="str">
            <v>Placer County Dept of Public Works</v>
          </cell>
          <cell r="J28">
            <v>2010</v>
          </cell>
          <cell r="M28">
            <v>8000000</v>
          </cell>
          <cell r="Y28">
            <v>2006</v>
          </cell>
          <cell r="Z28">
            <v>1200000</v>
          </cell>
          <cell r="AB28">
            <v>2008</v>
          </cell>
          <cell r="AC28">
            <v>1600000</v>
          </cell>
          <cell r="AE28">
            <v>2009</v>
          </cell>
          <cell r="AF28">
            <v>5200000</v>
          </cell>
        </row>
        <row r="29">
          <cell r="E29" t="str">
            <v>City of Roseville Dept of Public Works</v>
          </cell>
          <cell r="J29">
            <v>2012</v>
          </cell>
          <cell r="M29">
            <v>12500000</v>
          </cell>
          <cell r="Y29">
            <v>2006</v>
          </cell>
          <cell r="Z29">
            <v>1875000</v>
          </cell>
          <cell r="AB29">
            <v>2009</v>
          </cell>
          <cell r="AC29">
            <v>2500000</v>
          </cell>
          <cell r="AE29">
            <v>2010</v>
          </cell>
          <cell r="AF29">
            <v>8125000</v>
          </cell>
        </row>
        <row r="30">
          <cell r="E30" t="str">
            <v>Caltrans District 3</v>
          </cell>
          <cell r="J30">
            <v>2013</v>
          </cell>
          <cell r="M30">
            <v>30000000</v>
          </cell>
          <cell r="Y30">
            <v>2006</v>
          </cell>
          <cell r="Z30">
            <v>4500000</v>
          </cell>
          <cell r="AB30">
            <v>2009</v>
          </cell>
          <cell r="AC30">
            <v>6000000</v>
          </cell>
          <cell r="AE30">
            <v>2011</v>
          </cell>
          <cell r="AF30">
            <v>19500000</v>
          </cell>
        </row>
        <row r="31">
          <cell r="E31" t="str">
            <v>Caltrans District 3</v>
          </cell>
          <cell r="J31">
            <v>2013</v>
          </cell>
          <cell r="M31">
            <v>40000000</v>
          </cell>
          <cell r="Y31">
            <v>2006</v>
          </cell>
          <cell r="Z31">
            <v>6000000</v>
          </cell>
          <cell r="AB31">
            <v>2009</v>
          </cell>
          <cell r="AC31">
            <v>8000000</v>
          </cell>
          <cell r="AE31">
            <v>2011</v>
          </cell>
          <cell r="AF31">
            <v>26000000</v>
          </cell>
        </row>
        <row r="32">
          <cell r="E32" t="str">
            <v>Caltrans District 3</v>
          </cell>
          <cell r="J32">
            <v>2013</v>
          </cell>
          <cell r="M32">
            <v>60000000</v>
          </cell>
          <cell r="Y32">
            <v>2006</v>
          </cell>
          <cell r="Z32">
            <v>9000000</v>
          </cell>
          <cell r="AB32">
            <v>2009</v>
          </cell>
          <cell r="AC32">
            <v>12000000</v>
          </cell>
          <cell r="AE32">
            <v>2011</v>
          </cell>
          <cell r="AF32">
            <v>39000000</v>
          </cell>
        </row>
        <row r="33">
          <cell r="E33" t="str">
            <v>Placer County Dept of Public Works</v>
          </cell>
          <cell r="J33">
            <v>2016</v>
          </cell>
          <cell r="M33">
            <v>145000000</v>
          </cell>
          <cell r="Y33">
            <v>2006</v>
          </cell>
          <cell r="Z33">
            <v>21750000</v>
          </cell>
          <cell r="AB33">
            <v>2011</v>
          </cell>
          <cell r="AC33">
            <v>29000000</v>
          </cell>
          <cell r="AE33">
            <v>2014</v>
          </cell>
          <cell r="AF33">
            <v>94250000</v>
          </cell>
        </row>
        <row r="34">
          <cell r="E34" t="str">
            <v>Caltrans District 3</v>
          </cell>
          <cell r="J34">
            <v>2016</v>
          </cell>
          <cell r="M34">
            <v>200000000</v>
          </cell>
          <cell r="Y34">
            <v>2006</v>
          </cell>
          <cell r="Z34">
            <v>30000000</v>
          </cell>
          <cell r="AB34">
            <v>2011</v>
          </cell>
          <cell r="AC34">
            <v>40000000</v>
          </cell>
          <cell r="AE34">
            <v>2014</v>
          </cell>
          <cell r="AF34">
            <v>130000000</v>
          </cell>
        </row>
        <row r="35">
          <cell r="E35" t="str">
            <v>Yuba County Dept of Public Works</v>
          </cell>
          <cell r="J35">
            <v>2009</v>
          </cell>
          <cell r="M35">
            <v>250000</v>
          </cell>
          <cell r="Z35">
            <v>37500</v>
          </cell>
          <cell r="AC35">
            <v>50000</v>
          </cell>
          <cell r="AF35">
            <v>162500</v>
          </cell>
        </row>
        <row r="36">
          <cell r="E36" t="str">
            <v>Yuba County Dept of Public Works</v>
          </cell>
          <cell r="J36">
            <v>2009</v>
          </cell>
          <cell r="M36">
            <v>700000</v>
          </cell>
          <cell r="Z36">
            <v>105000</v>
          </cell>
          <cell r="AC36">
            <v>140000</v>
          </cell>
          <cell r="AF36">
            <v>455000</v>
          </cell>
        </row>
        <row r="37">
          <cell r="E37" t="str">
            <v>Yuba County Dept of Public Works</v>
          </cell>
          <cell r="J37">
            <v>2009</v>
          </cell>
          <cell r="M37">
            <v>750000</v>
          </cell>
          <cell r="Z37">
            <v>112500</v>
          </cell>
          <cell r="AC37">
            <v>150000</v>
          </cell>
          <cell r="AF37">
            <v>487500</v>
          </cell>
        </row>
        <row r="38">
          <cell r="E38" t="str">
            <v>City of Placerville Dept of Public Works</v>
          </cell>
          <cell r="J38">
            <v>2009</v>
          </cell>
          <cell r="M38">
            <v>960126</v>
          </cell>
          <cell r="Z38">
            <v>144018.9</v>
          </cell>
          <cell r="AC38">
            <v>192025.2</v>
          </cell>
          <cell r="AF38">
            <v>624081.9</v>
          </cell>
        </row>
        <row r="39">
          <cell r="E39" t="str">
            <v>City of Rancho Cordova</v>
          </cell>
          <cell r="J39">
            <v>2009</v>
          </cell>
          <cell r="M39">
            <v>2313704</v>
          </cell>
          <cell r="Z39">
            <v>347055.6</v>
          </cell>
          <cell r="AC39">
            <v>462740.80000000005</v>
          </cell>
          <cell r="AF39">
            <v>1503907.6</v>
          </cell>
        </row>
        <row r="40">
          <cell r="E40" t="str">
            <v>City of Elk Grove</v>
          </cell>
          <cell r="J40">
            <v>2009</v>
          </cell>
          <cell r="M40">
            <v>3348000</v>
          </cell>
          <cell r="Z40">
            <v>502200</v>
          </cell>
          <cell r="AC40">
            <v>669600</v>
          </cell>
          <cell r="AF40">
            <v>2176200</v>
          </cell>
        </row>
        <row r="41">
          <cell r="E41" t="str">
            <v>City of Rancho Cordova</v>
          </cell>
          <cell r="J41">
            <v>2017</v>
          </cell>
          <cell r="M41">
            <v>86200800</v>
          </cell>
          <cell r="Y41">
            <v>2007</v>
          </cell>
          <cell r="Z41">
            <v>12930120</v>
          </cell>
          <cell r="AB41">
            <v>2012</v>
          </cell>
          <cell r="AC41">
            <v>17240160</v>
          </cell>
          <cell r="AE41">
            <v>2015</v>
          </cell>
          <cell r="AF41">
            <v>56030520</v>
          </cell>
        </row>
        <row r="42">
          <cell r="E42" t="str">
            <v>Yuba County Dept of Public Works</v>
          </cell>
          <cell r="J42">
            <v>2010</v>
          </cell>
          <cell r="M42">
            <v>700000</v>
          </cell>
          <cell r="Z42">
            <v>105000</v>
          </cell>
          <cell r="AC42">
            <v>140000</v>
          </cell>
          <cell r="AF42">
            <v>455000</v>
          </cell>
        </row>
        <row r="43">
          <cell r="E43" t="str">
            <v>South Placer Regional Transportation Authority</v>
          </cell>
          <cell r="J43">
            <v>2012</v>
          </cell>
          <cell r="M43">
            <v>7500000</v>
          </cell>
          <cell r="Y43">
            <v>2008</v>
          </cell>
          <cell r="Z43">
            <v>1125000</v>
          </cell>
          <cell r="AB43">
            <v>2010</v>
          </cell>
          <cell r="AC43">
            <v>1500000</v>
          </cell>
          <cell r="AE43">
            <v>2011</v>
          </cell>
          <cell r="AF43">
            <v>4875000</v>
          </cell>
        </row>
        <row r="44">
          <cell r="E44" t="str">
            <v>City of Lincoln Dept of Public Works</v>
          </cell>
          <cell r="J44">
            <v>2012</v>
          </cell>
          <cell r="M44">
            <v>4000000</v>
          </cell>
          <cell r="Y44">
            <v>2008</v>
          </cell>
          <cell r="Z44">
            <v>600000</v>
          </cell>
          <cell r="AB44">
            <v>2010</v>
          </cell>
          <cell r="AC44">
            <v>800000</v>
          </cell>
          <cell r="AE44">
            <v>2011</v>
          </cell>
          <cell r="AF44">
            <v>2600000</v>
          </cell>
        </row>
        <row r="45">
          <cell r="E45" t="str">
            <v>El Dorado County Dept of Transportation</v>
          </cell>
          <cell r="J45">
            <v>2012</v>
          </cell>
          <cell r="M45">
            <v>4213000</v>
          </cell>
          <cell r="Y45">
            <v>2008</v>
          </cell>
          <cell r="Z45">
            <v>631950</v>
          </cell>
          <cell r="AB45">
            <v>2010</v>
          </cell>
          <cell r="AC45">
            <v>842600</v>
          </cell>
          <cell r="AE45">
            <v>2011</v>
          </cell>
          <cell r="AF45">
            <v>2738450</v>
          </cell>
        </row>
        <row r="46">
          <cell r="E46" t="str">
            <v>City of Rocklin Division of Engineering</v>
          </cell>
          <cell r="J46">
            <v>2012</v>
          </cell>
          <cell r="M46">
            <v>4500000</v>
          </cell>
          <cell r="Y46">
            <v>2008</v>
          </cell>
          <cell r="Z46">
            <v>675000</v>
          </cell>
          <cell r="AB46">
            <v>2010</v>
          </cell>
          <cell r="AC46">
            <v>900000</v>
          </cell>
          <cell r="AE46">
            <v>2011</v>
          </cell>
          <cell r="AF46">
            <v>2925000</v>
          </cell>
        </row>
        <row r="47">
          <cell r="E47" t="str">
            <v>Caltrans District 3</v>
          </cell>
          <cell r="J47">
            <v>2014</v>
          </cell>
          <cell r="M47">
            <v>20000000</v>
          </cell>
          <cell r="Y47">
            <v>2008</v>
          </cell>
          <cell r="Z47">
            <v>3000000</v>
          </cell>
          <cell r="AB47">
            <v>2011</v>
          </cell>
          <cell r="AC47">
            <v>4000000</v>
          </cell>
          <cell r="AE47">
            <v>2012</v>
          </cell>
          <cell r="AF47">
            <v>13000000</v>
          </cell>
        </row>
        <row r="48">
          <cell r="E48" t="str">
            <v>City of Sacramento Dept of Transportation</v>
          </cell>
          <cell r="J48">
            <v>2014</v>
          </cell>
          <cell r="M48">
            <v>20000000</v>
          </cell>
          <cell r="Y48">
            <v>2008</v>
          </cell>
          <cell r="Z48">
            <v>3000000</v>
          </cell>
          <cell r="AB48">
            <v>2011</v>
          </cell>
          <cell r="AC48">
            <v>4000000</v>
          </cell>
          <cell r="AE48">
            <v>2012</v>
          </cell>
          <cell r="AF48">
            <v>13000000</v>
          </cell>
        </row>
        <row r="49">
          <cell r="E49" t="str">
            <v>City of Rocklin Division of Engineering</v>
          </cell>
          <cell r="J49">
            <v>2015</v>
          </cell>
          <cell r="M49">
            <v>30000000</v>
          </cell>
          <cell r="Y49">
            <v>2008</v>
          </cell>
          <cell r="Z49">
            <v>4500000</v>
          </cell>
          <cell r="AB49">
            <v>2011</v>
          </cell>
          <cell r="AC49">
            <v>6000000</v>
          </cell>
          <cell r="AE49">
            <v>2013</v>
          </cell>
          <cell r="AF49">
            <v>19500000</v>
          </cell>
        </row>
        <row r="50">
          <cell r="E50" t="str">
            <v>Caltrans District 3</v>
          </cell>
          <cell r="J50">
            <v>2015</v>
          </cell>
          <cell r="M50">
            <v>30200000</v>
          </cell>
          <cell r="Y50">
            <v>2008</v>
          </cell>
          <cell r="Z50">
            <v>4530000</v>
          </cell>
          <cell r="AB50">
            <v>2011</v>
          </cell>
          <cell r="AC50">
            <v>6040000</v>
          </cell>
          <cell r="AE50">
            <v>2013</v>
          </cell>
          <cell r="AF50">
            <v>19630000</v>
          </cell>
        </row>
        <row r="51">
          <cell r="E51" t="str">
            <v>Sacramento County Dept of Transportation</v>
          </cell>
          <cell r="J51">
            <v>2018</v>
          </cell>
          <cell r="M51">
            <v>105000000</v>
          </cell>
          <cell r="Y51">
            <v>2008</v>
          </cell>
          <cell r="Z51">
            <v>15750000</v>
          </cell>
          <cell r="AB51">
            <v>2013</v>
          </cell>
          <cell r="AC51">
            <v>21000000</v>
          </cell>
          <cell r="AE51">
            <v>2016</v>
          </cell>
          <cell r="AF51">
            <v>68250000</v>
          </cell>
        </row>
        <row r="52">
          <cell r="E52" t="str">
            <v>City of Roseville Dept of Public Works</v>
          </cell>
          <cell r="J52">
            <v>2011</v>
          </cell>
          <cell r="M52">
            <v>200000</v>
          </cell>
          <cell r="Z52">
            <v>30000</v>
          </cell>
          <cell r="AC52">
            <v>40000</v>
          </cell>
          <cell r="AF52">
            <v>130000</v>
          </cell>
        </row>
        <row r="53">
          <cell r="E53" t="str">
            <v>Town of Loomis Dept of Public Works</v>
          </cell>
          <cell r="J53">
            <v>2011</v>
          </cell>
          <cell r="M53">
            <v>400000</v>
          </cell>
          <cell r="Z53">
            <v>60000</v>
          </cell>
          <cell r="AC53">
            <v>80000</v>
          </cell>
          <cell r="AF53">
            <v>260000</v>
          </cell>
        </row>
        <row r="54">
          <cell r="E54" t="str">
            <v>City of Marysville Dept of Public Works</v>
          </cell>
          <cell r="J54">
            <v>2011</v>
          </cell>
          <cell r="M54">
            <v>750000</v>
          </cell>
          <cell r="Z54">
            <v>112500</v>
          </cell>
          <cell r="AC54">
            <v>150000</v>
          </cell>
          <cell r="AF54">
            <v>487500</v>
          </cell>
        </row>
        <row r="55">
          <cell r="E55" t="str">
            <v>City of Sacramento Dept of Transportation</v>
          </cell>
          <cell r="J55">
            <v>2011</v>
          </cell>
          <cell r="M55">
            <v>800000</v>
          </cell>
          <cell r="Z55">
            <v>120000</v>
          </cell>
          <cell r="AC55">
            <v>160000</v>
          </cell>
          <cell r="AF55">
            <v>520000</v>
          </cell>
        </row>
        <row r="56">
          <cell r="E56" t="str">
            <v>City of Marysville Dept of Public Works</v>
          </cell>
          <cell r="J56">
            <v>2011</v>
          </cell>
          <cell r="M56">
            <v>950000</v>
          </cell>
          <cell r="Z56">
            <v>142500</v>
          </cell>
          <cell r="AC56">
            <v>190000</v>
          </cell>
          <cell r="AF56">
            <v>617500</v>
          </cell>
        </row>
        <row r="57">
          <cell r="E57" t="str">
            <v>Yuba County Dept of Public Works</v>
          </cell>
          <cell r="J57">
            <v>2011</v>
          </cell>
          <cell r="M57">
            <v>2000000</v>
          </cell>
          <cell r="Z57">
            <v>300000</v>
          </cell>
          <cell r="AC57">
            <v>400000</v>
          </cell>
          <cell r="AF57">
            <v>1300000</v>
          </cell>
        </row>
        <row r="58">
          <cell r="E58" t="str">
            <v>El Dorado County Dept of Transportation</v>
          </cell>
          <cell r="J58">
            <v>2011</v>
          </cell>
          <cell r="M58">
            <v>2540000</v>
          </cell>
          <cell r="Z58">
            <v>381000</v>
          </cell>
          <cell r="AC58">
            <v>508000</v>
          </cell>
          <cell r="AF58">
            <v>1651000</v>
          </cell>
        </row>
        <row r="59">
          <cell r="E59" t="str">
            <v>Caltrans District 3</v>
          </cell>
          <cell r="J59">
            <v>2012</v>
          </cell>
          <cell r="M59">
            <v>5000000</v>
          </cell>
          <cell r="Z59">
            <v>750000</v>
          </cell>
          <cell r="AC59">
            <v>1000000</v>
          </cell>
          <cell r="AF59">
            <v>3250000</v>
          </cell>
        </row>
        <row r="60">
          <cell r="E60" t="str">
            <v>South Placer Regional Transportation Authority</v>
          </cell>
          <cell r="J60">
            <v>2012</v>
          </cell>
          <cell r="M60">
            <v>7500000</v>
          </cell>
          <cell r="Z60">
            <v>1125000</v>
          </cell>
          <cell r="AC60">
            <v>1500000</v>
          </cell>
          <cell r="AF60">
            <v>4875000</v>
          </cell>
        </row>
        <row r="61">
          <cell r="E61" t="str">
            <v>City of Rocklin Division of Engineering</v>
          </cell>
          <cell r="J61">
            <v>2012</v>
          </cell>
          <cell r="M61">
            <v>1200000</v>
          </cell>
          <cell r="Y61">
            <v>2009</v>
          </cell>
          <cell r="Z61">
            <v>180000</v>
          </cell>
          <cell r="AB61">
            <v>2010</v>
          </cell>
          <cell r="AC61">
            <v>240000</v>
          </cell>
          <cell r="AE61">
            <v>2011</v>
          </cell>
          <cell r="AF61">
            <v>780000</v>
          </cell>
        </row>
        <row r="62">
          <cell r="E62" t="str">
            <v>Caltrans District 3</v>
          </cell>
          <cell r="J62">
            <v>2012</v>
          </cell>
          <cell r="M62">
            <v>2000000</v>
          </cell>
          <cell r="Y62">
            <v>2009</v>
          </cell>
          <cell r="Z62">
            <v>300000</v>
          </cell>
          <cell r="AB62">
            <v>2010</v>
          </cell>
          <cell r="AC62">
            <v>400000</v>
          </cell>
          <cell r="AE62">
            <v>2011</v>
          </cell>
          <cell r="AF62">
            <v>1300000</v>
          </cell>
        </row>
        <row r="63">
          <cell r="E63" t="str">
            <v>City of Galt Dept of Public Works</v>
          </cell>
          <cell r="J63">
            <v>2012</v>
          </cell>
          <cell r="M63">
            <v>2500000</v>
          </cell>
          <cell r="Y63">
            <v>2009</v>
          </cell>
          <cell r="Z63">
            <v>375000</v>
          </cell>
          <cell r="AB63">
            <v>2010</v>
          </cell>
          <cell r="AC63">
            <v>500000</v>
          </cell>
          <cell r="AE63">
            <v>2011</v>
          </cell>
          <cell r="AF63">
            <v>1625000</v>
          </cell>
        </row>
        <row r="64">
          <cell r="E64" t="str">
            <v>City of Davis Dept of Public Works</v>
          </cell>
          <cell r="J64">
            <v>2015</v>
          </cell>
          <cell r="M64">
            <v>10000000</v>
          </cell>
          <cell r="Y64">
            <v>2009</v>
          </cell>
          <cell r="Z64">
            <v>1500000</v>
          </cell>
          <cell r="AB64">
            <v>2012</v>
          </cell>
          <cell r="AC64">
            <v>2000000</v>
          </cell>
          <cell r="AE64">
            <v>2013</v>
          </cell>
          <cell r="AF64">
            <v>6500000</v>
          </cell>
        </row>
        <row r="65">
          <cell r="E65" t="str">
            <v>City of Roseville Dept of Public Works</v>
          </cell>
          <cell r="J65">
            <v>2015</v>
          </cell>
          <cell r="M65">
            <v>11000000</v>
          </cell>
          <cell r="Y65">
            <v>2009</v>
          </cell>
          <cell r="Z65">
            <v>1650000</v>
          </cell>
          <cell r="AB65">
            <v>2012</v>
          </cell>
          <cell r="AC65">
            <v>2200000</v>
          </cell>
          <cell r="AE65">
            <v>2013</v>
          </cell>
          <cell r="AF65">
            <v>7150000</v>
          </cell>
        </row>
        <row r="66">
          <cell r="E66" t="str">
            <v>El Dorado County Dept of Transportation</v>
          </cell>
          <cell r="J66">
            <v>2015</v>
          </cell>
          <cell r="M66">
            <v>11200000</v>
          </cell>
          <cell r="Y66">
            <v>2009</v>
          </cell>
          <cell r="Z66">
            <v>1680000</v>
          </cell>
          <cell r="AB66">
            <v>2012</v>
          </cell>
          <cell r="AC66">
            <v>2240000</v>
          </cell>
          <cell r="AE66">
            <v>2013</v>
          </cell>
          <cell r="AF66">
            <v>7280000</v>
          </cell>
        </row>
        <row r="67">
          <cell r="E67" t="str">
            <v>City of Sacramento Dept of Transportation</v>
          </cell>
          <cell r="J67">
            <v>2015</v>
          </cell>
          <cell r="M67">
            <v>12000000</v>
          </cell>
          <cell r="Y67">
            <v>2009</v>
          </cell>
          <cell r="Z67">
            <v>1800000</v>
          </cell>
          <cell r="AB67">
            <v>2012</v>
          </cell>
          <cell r="AC67">
            <v>2400000</v>
          </cell>
          <cell r="AE67">
            <v>2013</v>
          </cell>
          <cell r="AF67">
            <v>7800000</v>
          </cell>
        </row>
        <row r="68">
          <cell r="E68" t="str">
            <v>Placer County Dept of Public Works</v>
          </cell>
          <cell r="J68">
            <v>2015</v>
          </cell>
          <cell r="M68">
            <v>12000000</v>
          </cell>
          <cell r="Y68">
            <v>2009</v>
          </cell>
          <cell r="Z68">
            <v>1800000</v>
          </cell>
          <cell r="AB68">
            <v>2012</v>
          </cell>
          <cell r="AC68">
            <v>2400000</v>
          </cell>
          <cell r="AE68">
            <v>2013</v>
          </cell>
          <cell r="AF68">
            <v>7800000</v>
          </cell>
        </row>
        <row r="69">
          <cell r="E69" t="str">
            <v>Sacramento County Dept of Transportation</v>
          </cell>
          <cell r="J69">
            <v>2015</v>
          </cell>
          <cell r="M69">
            <v>12000000</v>
          </cell>
          <cell r="Y69">
            <v>2009</v>
          </cell>
          <cell r="Z69">
            <v>1800000</v>
          </cell>
          <cell r="AB69">
            <v>2012</v>
          </cell>
          <cell r="AC69">
            <v>2400000</v>
          </cell>
          <cell r="AE69">
            <v>2013</v>
          </cell>
          <cell r="AF69">
            <v>7800000</v>
          </cell>
        </row>
        <row r="70">
          <cell r="E70" t="str">
            <v>City of Live Oak</v>
          </cell>
          <cell r="J70">
            <v>2015</v>
          </cell>
          <cell r="M70">
            <v>18000000</v>
          </cell>
          <cell r="Y70">
            <v>2009</v>
          </cell>
          <cell r="Z70">
            <v>2700000</v>
          </cell>
          <cell r="AB70">
            <v>2012</v>
          </cell>
          <cell r="AC70">
            <v>3600000</v>
          </cell>
          <cell r="AE70">
            <v>2013</v>
          </cell>
          <cell r="AF70">
            <v>11700000</v>
          </cell>
        </row>
        <row r="71">
          <cell r="E71" t="str">
            <v>Sacramento County Dept of Transportation</v>
          </cell>
          <cell r="J71">
            <v>2015</v>
          </cell>
          <cell r="M71">
            <v>20000000</v>
          </cell>
          <cell r="Y71">
            <v>2009</v>
          </cell>
          <cell r="Z71">
            <v>3000000</v>
          </cell>
          <cell r="AB71">
            <v>2012</v>
          </cell>
          <cell r="AC71">
            <v>4000000</v>
          </cell>
          <cell r="AE71">
            <v>2013</v>
          </cell>
          <cell r="AF71">
            <v>13000000</v>
          </cell>
        </row>
        <row r="72">
          <cell r="E72" t="str">
            <v>City of Sacramento Dept of Transportation</v>
          </cell>
          <cell r="J72">
            <v>2015</v>
          </cell>
          <cell r="M72">
            <v>22000000</v>
          </cell>
          <cell r="Y72">
            <v>2009</v>
          </cell>
          <cell r="Z72">
            <v>3300000</v>
          </cell>
          <cell r="AB72">
            <v>2012</v>
          </cell>
          <cell r="AC72">
            <v>4400000</v>
          </cell>
          <cell r="AE72">
            <v>2013</v>
          </cell>
          <cell r="AF72">
            <v>14300000</v>
          </cell>
        </row>
        <row r="73">
          <cell r="E73" t="str">
            <v>City of Sacramento Dept of Transportation</v>
          </cell>
          <cell r="J73">
            <v>2015</v>
          </cell>
          <cell r="M73">
            <v>25000000</v>
          </cell>
          <cell r="Y73">
            <v>2009</v>
          </cell>
          <cell r="Z73">
            <v>3750000</v>
          </cell>
          <cell r="AB73">
            <v>2012</v>
          </cell>
          <cell r="AC73">
            <v>5000000</v>
          </cell>
          <cell r="AE73">
            <v>2013</v>
          </cell>
          <cell r="AF73">
            <v>16250000</v>
          </cell>
        </row>
        <row r="74">
          <cell r="E74" t="str">
            <v>City of Auburn Dept. of Public Works</v>
          </cell>
          <cell r="J74">
            <v>2012</v>
          </cell>
          <cell r="M74">
            <v>400000</v>
          </cell>
          <cell r="Z74">
            <v>60000</v>
          </cell>
          <cell r="AC74">
            <v>80000</v>
          </cell>
          <cell r="AF74">
            <v>260000</v>
          </cell>
        </row>
        <row r="75">
          <cell r="E75" t="str">
            <v>City of Galt Dept of Public Works</v>
          </cell>
          <cell r="J75">
            <v>2012</v>
          </cell>
          <cell r="M75">
            <v>500000</v>
          </cell>
          <cell r="Z75">
            <v>75000</v>
          </cell>
          <cell r="AC75">
            <v>100000</v>
          </cell>
          <cell r="AF75">
            <v>325000</v>
          </cell>
        </row>
        <row r="76">
          <cell r="E76" t="str">
            <v>City of Marysville Dept of Public Works</v>
          </cell>
          <cell r="J76">
            <v>2012</v>
          </cell>
          <cell r="M76">
            <v>675000</v>
          </cell>
          <cell r="Z76">
            <v>101250</v>
          </cell>
          <cell r="AC76">
            <v>135000</v>
          </cell>
          <cell r="AF76">
            <v>438750</v>
          </cell>
        </row>
        <row r="77">
          <cell r="E77" t="str">
            <v>City of Marysville Dept of Public Works</v>
          </cell>
          <cell r="J77">
            <v>2012</v>
          </cell>
          <cell r="M77">
            <v>750000</v>
          </cell>
          <cell r="Z77">
            <v>112500</v>
          </cell>
          <cell r="AC77">
            <v>150000</v>
          </cell>
          <cell r="AF77">
            <v>487500</v>
          </cell>
        </row>
        <row r="78">
          <cell r="E78" t="str">
            <v>City of Woodland Dept of Public Works</v>
          </cell>
          <cell r="J78">
            <v>2012</v>
          </cell>
          <cell r="M78">
            <v>2110000</v>
          </cell>
          <cell r="Z78">
            <v>316500</v>
          </cell>
          <cell r="AC78">
            <v>422000</v>
          </cell>
          <cell r="AF78">
            <v>1371500</v>
          </cell>
        </row>
        <row r="79">
          <cell r="E79" t="str">
            <v>Sacramento County Dept of Transportation</v>
          </cell>
          <cell r="J79">
            <v>2015</v>
          </cell>
          <cell r="M79">
            <v>10000000</v>
          </cell>
          <cell r="Z79">
            <v>1500000</v>
          </cell>
          <cell r="AC79">
            <v>2000000</v>
          </cell>
          <cell r="AF79">
            <v>6500000</v>
          </cell>
        </row>
        <row r="80">
          <cell r="E80" t="str">
            <v>Sacramento County Dept of Transportation</v>
          </cell>
          <cell r="J80">
            <v>2015</v>
          </cell>
          <cell r="M80">
            <v>16000000</v>
          </cell>
          <cell r="Z80">
            <v>2400000</v>
          </cell>
          <cell r="AC80">
            <v>3200000</v>
          </cell>
          <cell r="AF80">
            <v>10400000</v>
          </cell>
        </row>
        <row r="81">
          <cell r="E81" t="str">
            <v>City of Galt Dept of Public Works</v>
          </cell>
          <cell r="J81">
            <v>2013</v>
          </cell>
          <cell r="M81">
            <v>2300000</v>
          </cell>
          <cell r="Y81">
            <v>2010</v>
          </cell>
          <cell r="Z81">
            <v>345000</v>
          </cell>
          <cell r="AB81">
            <v>2011</v>
          </cell>
          <cell r="AC81">
            <v>460000</v>
          </cell>
          <cell r="AE81">
            <v>2012</v>
          </cell>
          <cell r="AF81">
            <v>1495000</v>
          </cell>
        </row>
        <row r="82">
          <cell r="E82" t="str">
            <v>City of Galt Dept of Public Works</v>
          </cell>
          <cell r="J82">
            <v>2014</v>
          </cell>
          <cell r="M82">
            <v>8000000</v>
          </cell>
          <cell r="Y82">
            <v>2010</v>
          </cell>
          <cell r="Z82">
            <v>1200000</v>
          </cell>
          <cell r="AB82">
            <v>2012</v>
          </cell>
          <cell r="AC82">
            <v>1600000</v>
          </cell>
          <cell r="AE82">
            <v>2013</v>
          </cell>
          <cell r="AF82">
            <v>5200000</v>
          </cell>
        </row>
        <row r="83">
          <cell r="E83" t="str">
            <v>City of Sacramento Dept of Transportation</v>
          </cell>
          <cell r="J83">
            <v>2016</v>
          </cell>
          <cell r="M83">
            <v>10000000</v>
          </cell>
          <cell r="Y83">
            <v>2010</v>
          </cell>
          <cell r="Z83">
            <v>1500000</v>
          </cell>
          <cell r="AB83">
            <v>2013</v>
          </cell>
          <cell r="AC83">
            <v>2000000</v>
          </cell>
          <cell r="AE83">
            <v>2014</v>
          </cell>
          <cell r="AF83">
            <v>6500000</v>
          </cell>
        </row>
        <row r="84">
          <cell r="E84" t="str">
            <v>Caltrans District 3</v>
          </cell>
          <cell r="J84">
            <v>2016</v>
          </cell>
          <cell r="M84">
            <v>22000000</v>
          </cell>
          <cell r="Y84">
            <v>2010</v>
          </cell>
          <cell r="Z84">
            <v>3300000</v>
          </cell>
          <cell r="AB84">
            <v>2013</v>
          </cell>
          <cell r="AC84">
            <v>4400000</v>
          </cell>
          <cell r="AE84">
            <v>2014</v>
          </cell>
          <cell r="AF84">
            <v>14300000</v>
          </cell>
        </row>
        <row r="85">
          <cell r="E85" t="str">
            <v>City of Marysville Dept of Public Works</v>
          </cell>
          <cell r="J85">
            <v>2013</v>
          </cell>
          <cell r="M85">
            <v>300000</v>
          </cell>
          <cell r="Z85">
            <v>45000</v>
          </cell>
          <cell r="AC85">
            <v>60000</v>
          </cell>
          <cell r="AF85">
            <v>195000</v>
          </cell>
        </row>
        <row r="86">
          <cell r="E86" t="str">
            <v>Yuba County Dept of Public Works</v>
          </cell>
          <cell r="J86">
            <v>2014</v>
          </cell>
          <cell r="M86">
            <v>5000000</v>
          </cell>
          <cell r="Z86">
            <v>750000</v>
          </cell>
          <cell r="AC86">
            <v>1000000</v>
          </cell>
          <cell r="AF86">
            <v>3250000</v>
          </cell>
        </row>
        <row r="87">
          <cell r="E87" t="str">
            <v>Caltrans District 3</v>
          </cell>
          <cell r="J87">
            <v>2014</v>
          </cell>
          <cell r="M87">
            <v>7200000</v>
          </cell>
          <cell r="Z87">
            <v>1080000</v>
          </cell>
          <cell r="AC87">
            <v>1440000</v>
          </cell>
          <cell r="AF87">
            <v>4680000</v>
          </cell>
        </row>
        <row r="88">
          <cell r="E88" t="str">
            <v>City of Sacramento Dept of Transportation</v>
          </cell>
          <cell r="J88">
            <v>2016</v>
          </cell>
          <cell r="M88">
            <v>11909000</v>
          </cell>
          <cell r="Z88">
            <v>1786350</v>
          </cell>
          <cell r="AC88">
            <v>2381800</v>
          </cell>
          <cell r="AF88">
            <v>7740850</v>
          </cell>
        </row>
        <row r="89">
          <cell r="E89" t="str">
            <v>Yolo County Dept of Public Works</v>
          </cell>
          <cell r="J89">
            <v>2016</v>
          </cell>
          <cell r="M89">
            <v>18000000</v>
          </cell>
          <cell r="Z89">
            <v>2700000</v>
          </cell>
          <cell r="AC89">
            <v>3600000</v>
          </cell>
          <cell r="AF89">
            <v>11700000</v>
          </cell>
        </row>
        <row r="90">
          <cell r="E90" t="str">
            <v>Sacramento County Dept of Transportation</v>
          </cell>
          <cell r="J90">
            <v>2017</v>
          </cell>
          <cell r="M90">
            <v>61268182</v>
          </cell>
          <cell r="Z90">
            <v>9190227.2999999989</v>
          </cell>
          <cell r="AC90">
            <v>12253636.4</v>
          </cell>
          <cell r="AF90">
            <v>39824318.300000004</v>
          </cell>
        </row>
        <row r="91">
          <cell r="E91" t="str">
            <v>Sacramento County Dept of Transportation</v>
          </cell>
          <cell r="J91">
            <v>2014</v>
          </cell>
          <cell r="M91">
            <v>1080000</v>
          </cell>
          <cell r="Y91">
            <v>2011</v>
          </cell>
          <cell r="Z91">
            <v>162000</v>
          </cell>
          <cell r="AB91">
            <v>2012</v>
          </cell>
          <cell r="AC91">
            <v>216000</v>
          </cell>
          <cell r="AE91">
            <v>2013</v>
          </cell>
          <cell r="AF91">
            <v>702000</v>
          </cell>
        </row>
        <row r="92">
          <cell r="E92" t="str">
            <v>City of Folsom Dept of Public Works</v>
          </cell>
          <cell r="J92">
            <v>2014</v>
          </cell>
          <cell r="M92">
            <v>1500000</v>
          </cell>
          <cell r="Y92">
            <v>2011</v>
          </cell>
          <cell r="Z92">
            <v>225000</v>
          </cell>
          <cell r="AB92">
            <v>2012</v>
          </cell>
          <cell r="AC92">
            <v>300000</v>
          </cell>
          <cell r="AE92">
            <v>2013</v>
          </cell>
          <cell r="AF92">
            <v>975000</v>
          </cell>
        </row>
        <row r="93">
          <cell r="E93" t="str">
            <v>Yuba County Dept of Public Works</v>
          </cell>
          <cell r="J93">
            <v>2014</v>
          </cell>
          <cell r="M93">
            <v>1715000</v>
          </cell>
          <cell r="Y93">
            <v>2011</v>
          </cell>
          <cell r="Z93">
            <v>257250</v>
          </cell>
          <cell r="AB93">
            <v>2012</v>
          </cell>
          <cell r="AC93">
            <v>343000</v>
          </cell>
          <cell r="AE93">
            <v>2013</v>
          </cell>
          <cell r="AF93">
            <v>1114750</v>
          </cell>
        </row>
        <row r="94">
          <cell r="E94" t="str">
            <v>City of Galt Dept of Public Works</v>
          </cell>
          <cell r="J94">
            <v>2014</v>
          </cell>
          <cell r="M94">
            <v>2000000</v>
          </cell>
          <cell r="Y94">
            <v>2011</v>
          </cell>
          <cell r="Z94">
            <v>300000</v>
          </cell>
          <cell r="AB94">
            <v>2012</v>
          </cell>
          <cell r="AC94">
            <v>400000</v>
          </cell>
          <cell r="AE94">
            <v>2013</v>
          </cell>
          <cell r="AF94">
            <v>1300000</v>
          </cell>
        </row>
        <row r="95">
          <cell r="E95" t="str">
            <v>Sacramento County Dept of Transportation</v>
          </cell>
          <cell r="J95">
            <v>2014</v>
          </cell>
          <cell r="M95">
            <v>2674397</v>
          </cell>
          <cell r="Y95">
            <v>2011</v>
          </cell>
          <cell r="Z95">
            <v>401159.55</v>
          </cell>
          <cell r="AB95">
            <v>2012</v>
          </cell>
          <cell r="AC95">
            <v>534879.4</v>
          </cell>
          <cell r="AE95">
            <v>2013</v>
          </cell>
          <cell r="AF95">
            <v>1738358.05</v>
          </cell>
        </row>
        <row r="96">
          <cell r="E96" t="str">
            <v>Yuba County Dept of Public Works</v>
          </cell>
          <cell r="J96">
            <v>2014</v>
          </cell>
          <cell r="M96">
            <v>3200000</v>
          </cell>
          <cell r="Y96">
            <v>2011</v>
          </cell>
          <cell r="Z96">
            <v>480000</v>
          </cell>
          <cell r="AB96">
            <v>2012</v>
          </cell>
          <cell r="AC96">
            <v>640000</v>
          </cell>
          <cell r="AE96">
            <v>2013</v>
          </cell>
          <cell r="AF96">
            <v>2080000</v>
          </cell>
        </row>
        <row r="97">
          <cell r="E97" t="str">
            <v>Yuba County Dept of Public Works</v>
          </cell>
          <cell r="J97">
            <v>2014</v>
          </cell>
          <cell r="M97">
            <v>3250000</v>
          </cell>
          <cell r="Y97">
            <v>2011</v>
          </cell>
          <cell r="Z97">
            <v>487500</v>
          </cell>
          <cell r="AB97">
            <v>2012</v>
          </cell>
          <cell r="AC97">
            <v>650000</v>
          </cell>
          <cell r="AE97">
            <v>2013</v>
          </cell>
          <cell r="AF97">
            <v>2112500</v>
          </cell>
        </row>
        <row r="98">
          <cell r="E98" t="str">
            <v>El Dorado County Dept of Transportation</v>
          </cell>
          <cell r="J98">
            <v>2015</v>
          </cell>
          <cell r="M98">
            <v>4214000</v>
          </cell>
          <cell r="Y98">
            <v>2011</v>
          </cell>
          <cell r="Z98">
            <v>632100</v>
          </cell>
          <cell r="AB98">
            <v>2013</v>
          </cell>
          <cell r="AC98">
            <v>842800</v>
          </cell>
          <cell r="AE98">
            <v>2014</v>
          </cell>
          <cell r="AF98">
            <v>2739100</v>
          </cell>
        </row>
        <row r="99">
          <cell r="E99" t="str">
            <v>El Dorado County Dept of Transportation</v>
          </cell>
          <cell r="J99">
            <v>2015</v>
          </cell>
          <cell r="M99">
            <v>4273000</v>
          </cell>
          <cell r="Y99">
            <v>2011</v>
          </cell>
          <cell r="Z99">
            <v>640950</v>
          </cell>
          <cell r="AB99">
            <v>2013</v>
          </cell>
          <cell r="AC99">
            <v>854600</v>
          </cell>
          <cell r="AE99">
            <v>2014</v>
          </cell>
          <cell r="AF99">
            <v>2777450</v>
          </cell>
        </row>
        <row r="100">
          <cell r="E100" t="str">
            <v>El Dorado County Dept of Transportation</v>
          </cell>
          <cell r="J100">
            <v>2015</v>
          </cell>
          <cell r="M100">
            <v>4884000</v>
          </cell>
          <cell r="Y100">
            <v>2011</v>
          </cell>
          <cell r="Z100">
            <v>732600</v>
          </cell>
          <cell r="AB100">
            <v>2013</v>
          </cell>
          <cell r="AC100">
            <v>976800</v>
          </cell>
          <cell r="AE100">
            <v>2014</v>
          </cell>
          <cell r="AF100">
            <v>3174600</v>
          </cell>
        </row>
        <row r="101">
          <cell r="E101" t="str">
            <v>El Dorado County Dept of Transportation</v>
          </cell>
          <cell r="J101">
            <v>2015</v>
          </cell>
          <cell r="M101">
            <v>5208000</v>
          </cell>
          <cell r="Y101">
            <v>2011</v>
          </cell>
          <cell r="Z101">
            <v>781200</v>
          </cell>
          <cell r="AB101">
            <v>2013</v>
          </cell>
          <cell r="AC101">
            <v>1041600</v>
          </cell>
          <cell r="AE101">
            <v>2014</v>
          </cell>
          <cell r="AF101">
            <v>3385200</v>
          </cell>
        </row>
        <row r="102">
          <cell r="E102" t="str">
            <v>City of Yuba City Dept of Public Works</v>
          </cell>
          <cell r="J102">
            <v>2015</v>
          </cell>
          <cell r="M102">
            <v>5224500</v>
          </cell>
          <cell r="Y102">
            <v>2011</v>
          </cell>
          <cell r="Z102">
            <v>783675</v>
          </cell>
          <cell r="AB102">
            <v>2013</v>
          </cell>
          <cell r="AC102">
            <v>1044900</v>
          </cell>
          <cell r="AE102">
            <v>2014</v>
          </cell>
          <cell r="AF102">
            <v>3395925</v>
          </cell>
        </row>
        <row r="103">
          <cell r="E103" t="str">
            <v>City of Lincoln Dept of Public Works</v>
          </cell>
          <cell r="J103">
            <v>2015</v>
          </cell>
          <cell r="M103">
            <v>5500000</v>
          </cell>
          <cell r="Y103">
            <v>2011</v>
          </cell>
          <cell r="Z103">
            <v>825000</v>
          </cell>
          <cell r="AB103">
            <v>2013</v>
          </cell>
          <cell r="AC103">
            <v>1100000</v>
          </cell>
          <cell r="AE103">
            <v>2014</v>
          </cell>
          <cell r="AF103">
            <v>3575000</v>
          </cell>
        </row>
        <row r="104">
          <cell r="E104" t="str">
            <v>El Dorado County Dept of Transportation</v>
          </cell>
          <cell r="J104">
            <v>2015</v>
          </cell>
          <cell r="M104">
            <v>5884000</v>
          </cell>
          <cell r="Y104">
            <v>2011</v>
          </cell>
          <cell r="Z104">
            <v>882600</v>
          </cell>
          <cell r="AB104">
            <v>2013</v>
          </cell>
          <cell r="AC104">
            <v>1176800</v>
          </cell>
          <cell r="AE104">
            <v>2014</v>
          </cell>
          <cell r="AF104">
            <v>3824600</v>
          </cell>
        </row>
        <row r="105">
          <cell r="E105" t="str">
            <v>City of Lincoln Dept of Public Works</v>
          </cell>
          <cell r="J105">
            <v>2015</v>
          </cell>
          <cell r="M105">
            <v>6000000</v>
          </cell>
          <cell r="Y105">
            <v>2011</v>
          </cell>
          <cell r="Z105">
            <v>900000</v>
          </cell>
          <cell r="AB105">
            <v>2013</v>
          </cell>
          <cell r="AC105">
            <v>1200000</v>
          </cell>
          <cell r="AE105">
            <v>2014</v>
          </cell>
          <cell r="AF105">
            <v>3900000</v>
          </cell>
        </row>
        <row r="106">
          <cell r="E106" t="str">
            <v>City of Roseville Dept of Public Works</v>
          </cell>
          <cell r="J106">
            <v>2015</v>
          </cell>
          <cell r="M106">
            <v>6500000</v>
          </cell>
          <cell r="Y106">
            <v>2011</v>
          </cell>
          <cell r="Z106">
            <v>975000</v>
          </cell>
          <cell r="AB106">
            <v>2013</v>
          </cell>
          <cell r="AC106">
            <v>1300000</v>
          </cell>
          <cell r="AE106">
            <v>2014</v>
          </cell>
          <cell r="AF106">
            <v>4225000</v>
          </cell>
        </row>
        <row r="107">
          <cell r="E107" t="str">
            <v>City of Elk Grove</v>
          </cell>
          <cell r="J107">
            <v>2015</v>
          </cell>
          <cell r="M107">
            <v>6553000</v>
          </cell>
          <cell r="Y107">
            <v>2011</v>
          </cell>
          <cell r="Z107">
            <v>982950</v>
          </cell>
          <cell r="AB107">
            <v>2013</v>
          </cell>
          <cell r="AC107">
            <v>1310600</v>
          </cell>
          <cell r="AE107">
            <v>2014</v>
          </cell>
          <cell r="AF107">
            <v>4259450</v>
          </cell>
        </row>
        <row r="108">
          <cell r="E108" t="str">
            <v>Sacramento County Dept of Transportation</v>
          </cell>
          <cell r="J108">
            <v>2015</v>
          </cell>
          <cell r="M108">
            <v>6553000</v>
          </cell>
          <cell r="Y108">
            <v>2011</v>
          </cell>
          <cell r="Z108">
            <v>982950</v>
          </cell>
          <cell r="AB108">
            <v>2013</v>
          </cell>
          <cell r="AC108">
            <v>1310600</v>
          </cell>
          <cell r="AE108">
            <v>2014</v>
          </cell>
          <cell r="AF108">
            <v>4259450</v>
          </cell>
        </row>
        <row r="109">
          <cell r="E109" t="str">
            <v>City of Yuba City Dept of Public Works</v>
          </cell>
          <cell r="J109">
            <v>2015</v>
          </cell>
          <cell r="M109">
            <v>7500000</v>
          </cell>
          <cell r="Y109">
            <v>2011</v>
          </cell>
          <cell r="Z109">
            <v>1125000</v>
          </cell>
          <cell r="AB109">
            <v>2013</v>
          </cell>
          <cell r="AC109">
            <v>1500000</v>
          </cell>
          <cell r="AE109">
            <v>2014</v>
          </cell>
          <cell r="AF109">
            <v>4875000</v>
          </cell>
        </row>
        <row r="110">
          <cell r="E110" t="str">
            <v>Sacramento County Dept of Transportation</v>
          </cell>
          <cell r="J110">
            <v>2015</v>
          </cell>
          <cell r="M110">
            <v>7500000</v>
          </cell>
          <cell r="Y110">
            <v>2011</v>
          </cell>
          <cell r="Z110">
            <v>1125000</v>
          </cell>
          <cell r="AB110">
            <v>2013</v>
          </cell>
          <cell r="AC110">
            <v>1500000</v>
          </cell>
          <cell r="AE110">
            <v>2014</v>
          </cell>
          <cell r="AF110">
            <v>4875000</v>
          </cell>
        </row>
        <row r="111">
          <cell r="E111" t="str">
            <v>City of Yuba City Dept of Public Works</v>
          </cell>
          <cell r="J111">
            <v>2015</v>
          </cell>
          <cell r="M111">
            <v>8745400</v>
          </cell>
          <cell r="Y111">
            <v>2011</v>
          </cell>
          <cell r="Z111">
            <v>1311810</v>
          </cell>
          <cell r="AB111">
            <v>2013</v>
          </cell>
          <cell r="AC111">
            <v>1749080</v>
          </cell>
          <cell r="AE111">
            <v>2014</v>
          </cell>
          <cell r="AF111">
            <v>5684510</v>
          </cell>
        </row>
        <row r="112">
          <cell r="E112" t="str">
            <v>El Dorado County Dept of Transportation</v>
          </cell>
          <cell r="J112">
            <v>2015</v>
          </cell>
          <cell r="M112">
            <v>9252000</v>
          </cell>
          <cell r="Y112">
            <v>2011</v>
          </cell>
          <cell r="Z112">
            <v>1387800</v>
          </cell>
          <cell r="AB112">
            <v>2013</v>
          </cell>
          <cell r="AC112">
            <v>1850400</v>
          </cell>
          <cell r="AE112">
            <v>2014</v>
          </cell>
          <cell r="AF112">
            <v>6013800</v>
          </cell>
        </row>
        <row r="113">
          <cell r="E113" t="str">
            <v>El Dorado County Dept of Transportation</v>
          </cell>
          <cell r="J113">
            <v>2015</v>
          </cell>
          <cell r="M113">
            <v>9333000</v>
          </cell>
          <cell r="Y113">
            <v>2011</v>
          </cell>
          <cell r="Z113">
            <v>1399950</v>
          </cell>
          <cell r="AB113">
            <v>2013</v>
          </cell>
          <cell r="AC113">
            <v>1866600</v>
          </cell>
          <cell r="AE113">
            <v>2014</v>
          </cell>
          <cell r="AF113">
            <v>6066450</v>
          </cell>
        </row>
        <row r="114">
          <cell r="E114" t="str">
            <v>City of Yuba City Dept of Public Works</v>
          </cell>
          <cell r="J114">
            <v>2015</v>
          </cell>
          <cell r="M114">
            <v>9879408</v>
          </cell>
          <cell r="Y114">
            <v>2011</v>
          </cell>
          <cell r="Z114">
            <v>1481911.2</v>
          </cell>
          <cell r="AB114">
            <v>2013</v>
          </cell>
          <cell r="AC114">
            <v>1975881.6</v>
          </cell>
          <cell r="AE114">
            <v>2014</v>
          </cell>
          <cell r="AF114">
            <v>6421615.2000000002</v>
          </cell>
        </row>
        <row r="115">
          <cell r="E115" t="str">
            <v>Sacramento County Dept of Transportation</v>
          </cell>
          <cell r="J115">
            <v>2017</v>
          </cell>
          <cell r="M115">
            <v>10441000</v>
          </cell>
          <cell r="Y115">
            <v>2011</v>
          </cell>
          <cell r="Z115">
            <v>1566150</v>
          </cell>
          <cell r="AB115">
            <v>2014</v>
          </cell>
          <cell r="AC115">
            <v>2088200</v>
          </cell>
          <cell r="AE115">
            <v>2015</v>
          </cell>
          <cell r="AF115">
            <v>6786650</v>
          </cell>
        </row>
        <row r="116">
          <cell r="E116" t="str">
            <v>Yuba County Dept of Public Works</v>
          </cell>
          <cell r="J116">
            <v>2017</v>
          </cell>
          <cell r="M116">
            <v>26750000</v>
          </cell>
          <cell r="Y116">
            <v>2011</v>
          </cell>
          <cell r="Z116">
            <v>4012500</v>
          </cell>
          <cell r="AB116">
            <v>2014</v>
          </cell>
          <cell r="AC116">
            <v>5350000</v>
          </cell>
          <cell r="AE116">
            <v>2015</v>
          </cell>
          <cell r="AF116">
            <v>17387500</v>
          </cell>
        </row>
        <row r="117">
          <cell r="E117" t="str">
            <v>City of Lincoln Dept of Public Works</v>
          </cell>
          <cell r="J117">
            <v>2018</v>
          </cell>
          <cell r="M117">
            <v>60000000</v>
          </cell>
          <cell r="Y117">
            <v>2011</v>
          </cell>
          <cell r="Z117">
            <v>9000000</v>
          </cell>
          <cell r="AB117">
            <v>2014</v>
          </cell>
          <cell r="AC117">
            <v>12000000</v>
          </cell>
          <cell r="AE117">
            <v>2016</v>
          </cell>
          <cell r="AF117">
            <v>39000000</v>
          </cell>
        </row>
        <row r="118">
          <cell r="E118" t="str">
            <v>Yuba County Dept of Public Works</v>
          </cell>
          <cell r="J118">
            <v>2014</v>
          </cell>
          <cell r="M118">
            <v>215000</v>
          </cell>
          <cell r="Z118">
            <v>32250</v>
          </cell>
          <cell r="AC118">
            <v>43000</v>
          </cell>
          <cell r="AF118">
            <v>139750</v>
          </cell>
        </row>
        <row r="119">
          <cell r="E119" t="str">
            <v>Yuba County Dept of Public Works</v>
          </cell>
          <cell r="J119">
            <v>2014</v>
          </cell>
          <cell r="M119">
            <v>215000</v>
          </cell>
          <cell r="Z119">
            <v>32250</v>
          </cell>
          <cell r="AC119">
            <v>43000</v>
          </cell>
          <cell r="AF119">
            <v>139750</v>
          </cell>
        </row>
        <row r="120">
          <cell r="E120" t="str">
            <v>Yuba County Dept of Public Works</v>
          </cell>
          <cell r="J120">
            <v>2014</v>
          </cell>
          <cell r="M120">
            <v>215000</v>
          </cell>
          <cell r="Z120">
            <v>32250</v>
          </cell>
          <cell r="AC120">
            <v>43000</v>
          </cell>
          <cell r="AF120">
            <v>139750</v>
          </cell>
        </row>
        <row r="121">
          <cell r="E121" t="str">
            <v>Caltrans District 3</v>
          </cell>
          <cell r="J121" t="str">
            <v>2014</v>
          </cell>
          <cell r="M121">
            <v>279993</v>
          </cell>
          <cell r="Z121">
            <v>41998.95</v>
          </cell>
          <cell r="AC121">
            <v>55998.600000000006</v>
          </cell>
          <cell r="AF121">
            <v>181995.45</v>
          </cell>
        </row>
        <row r="122">
          <cell r="E122" t="str">
            <v>City of Galt Dept of Public Works</v>
          </cell>
          <cell r="J122">
            <v>2014</v>
          </cell>
          <cell r="M122">
            <v>800000</v>
          </cell>
          <cell r="Z122">
            <v>120000</v>
          </cell>
          <cell r="AC122">
            <v>160000</v>
          </cell>
          <cell r="AF122">
            <v>520000</v>
          </cell>
        </row>
        <row r="123">
          <cell r="E123" t="str">
            <v>Caltrans District 3</v>
          </cell>
          <cell r="J123">
            <v>2014</v>
          </cell>
          <cell r="M123">
            <v>1057000</v>
          </cell>
          <cell r="Z123">
            <v>158550</v>
          </cell>
          <cell r="AC123">
            <v>211400</v>
          </cell>
          <cell r="AF123">
            <v>687050</v>
          </cell>
        </row>
        <row r="124">
          <cell r="E124" t="str">
            <v>Yuba County Dept of Public Works</v>
          </cell>
          <cell r="J124">
            <v>2014</v>
          </cell>
          <cell r="M124">
            <v>1500000</v>
          </cell>
          <cell r="Z124">
            <v>225000</v>
          </cell>
          <cell r="AC124">
            <v>300000</v>
          </cell>
          <cell r="AF124">
            <v>975000</v>
          </cell>
        </row>
        <row r="125">
          <cell r="E125" t="str">
            <v>City of Live Oak</v>
          </cell>
          <cell r="J125">
            <v>2014</v>
          </cell>
          <cell r="M125">
            <v>1520000</v>
          </cell>
          <cell r="Z125">
            <v>228000</v>
          </cell>
          <cell r="AC125">
            <v>304000</v>
          </cell>
          <cell r="AF125">
            <v>988000</v>
          </cell>
        </row>
        <row r="126">
          <cell r="E126" t="str">
            <v>El Dorado County Dept of Transportation</v>
          </cell>
          <cell r="J126">
            <v>2015</v>
          </cell>
          <cell r="M126">
            <v>4326000</v>
          </cell>
          <cell r="Z126">
            <v>648900</v>
          </cell>
          <cell r="AC126">
            <v>865200</v>
          </cell>
          <cell r="AF126">
            <v>2811900</v>
          </cell>
        </row>
        <row r="127">
          <cell r="E127" t="str">
            <v>City of Sacramento Dept of Transportation</v>
          </cell>
          <cell r="J127">
            <v>2015</v>
          </cell>
          <cell r="M127">
            <v>5000000</v>
          </cell>
          <cell r="Z127">
            <v>750000</v>
          </cell>
          <cell r="AC127">
            <v>1000000</v>
          </cell>
          <cell r="AF127">
            <v>3250000</v>
          </cell>
        </row>
        <row r="128">
          <cell r="E128" t="str">
            <v>City of Rancho Cordova</v>
          </cell>
          <cell r="J128">
            <v>2015</v>
          </cell>
          <cell r="M128">
            <v>7500000</v>
          </cell>
          <cell r="Z128">
            <v>1125000</v>
          </cell>
          <cell r="AC128">
            <v>1500000</v>
          </cell>
          <cell r="AF128">
            <v>4875000</v>
          </cell>
        </row>
        <row r="129">
          <cell r="E129" t="str">
            <v>El Dorado County Dept of Transportation</v>
          </cell>
          <cell r="J129">
            <v>2015</v>
          </cell>
          <cell r="M129">
            <v>9419000</v>
          </cell>
          <cell r="Z129">
            <v>1412850</v>
          </cell>
          <cell r="AC129">
            <v>1883800</v>
          </cell>
          <cell r="AF129">
            <v>6122350</v>
          </cell>
        </row>
        <row r="130">
          <cell r="E130" t="str">
            <v>City of Roseville Dept of Public Works</v>
          </cell>
          <cell r="J130">
            <v>2015</v>
          </cell>
          <cell r="M130">
            <v>1661100</v>
          </cell>
          <cell r="Y130">
            <v>2012</v>
          </cell>
          <cell r="Z130">
            <v>249165</v>
          </cell>
          <cell r="AB130">
            <v>2013</v>
          </cell>
          <cell r="AC130">
            <v>332220</v>
          </cell>
          <cell r="AE130">
            <v>2014</v>
          </cell>
          <cell r="AF130">
            <v>1079715</v>
          </cell>
        </row>
        <row r="131">
          <cell r="E131" t="str">
            <v>City of Rocklin Division of Engineering</v>
          </cell>
          <cell r="J131">
            <v>2016</v>
          </cell>
          <cell r="M131">
            <v>5000000</v>
          </cell>
          <cell r="Y131">
            <v>2012</v>
          </cell>
          <cell r="Z131">
            <v>750000</v>
          </cell>
          <cell r="AB131">
            <v>2014</v>
          </cell>
          <cell r="AC131">
            <v>1000000</v>
          </cell>
          <cell r="AE131">
            <v>2015</v>
          </cell>
          <cell r="AF131">
            <v>3250000</v>
          </cell>
        </row>
        <row r="132">
          <cell r="E132" t="str">
            <v>City of Lincoln Dept of Public Works</v>
          </cell>
          <cell r="J132">
            <v>2015</v>
          </cell>
          <cell r="M132">
            <v>502000</v>
          </cell>
          <cell r="Y132">
            <v>2012</v>
          </cell>
          <cell r="Z132">
            <v>75300</v>
          </cell>
          <cell r="AB132">
            <v>2013</v>
          </cell>
          <cell r="AC132">
            <v>100400</v>
          </cell>
          <cell r="AE132">
            <v>2014</v>
          </cell>
          <cell r="AF132">
            <v>326300</v>
          </cell>
        </row>
        <row r="133">
          <cell r="E133" t="str">
            <v>City of Yuba City Dept of Public Works</v>
          </cell>
          <cell r="J133">
            <v>2015</v>
          </cell>
          <cell r="M133">
            <v>909000</v>
          </cell>
          <cell r="Y133">
            <v>2012</v>
          </cell>
          <cell r="Z133">
            <v>136350</v>
          </cell>
          <cell r="AB133">
            <v>2013</v>
          </cell>
          <cell r="AC133">
            <v>181800</v>
          </cell>
          <cell r="AE133">
            <v>2014</v>
          </cell>
          <cell r="AF133">
            <v>590850</v>
          </cell>
        </row>
        <row r="134">
          <cell r="E134" t="str">
            <v>City of Elk Grove</v>
          </cell>
          <cell r="J134">
            <v>2015</v>
          </cell>
          <cell r="M134">
            <v>960000</v>
          </cell>
          <cell r="Y134">
            <v>2012</v>
          </cell>
          <cell r="Z134">
            <v>144000</v>
          </cell>
          <cell r="AB134">
            <v>2013</v>
          </cell>
          <cell r="AC134">
            <v>192000</v>
          </cell>
          <cell r="AE134">
            <v>2014</v>
          </cell>
          <cell r="AF134">
            <v>624000</v>
          </cell>
        </row>
        <row r="135">
          <cell r="E135" t="str">
            <v>City of Yuba City Dept of Public Works</v>
          </cell>
          <cell r="J135">
            <v>2015</v>
          </cell>
          <cell r="M135">
            <v>1150000</v>
          </cell>
          <cell r="Y135">
            <v>2012</v>
          </cell>
          <cell r="Z135">
            <v>172500</v>
          </cell>
          <cell r="AB135">
            <v>2013</v>
          </cell>
          <cell r="AC135">
            <v>230000</v>
          </cell>
          <cell r="AE135">
            <v>2014</v>
          </cell>
          <cell r="AF135">
            <v>747500</v>
          </cell>
        </row>
        <row r="136">
          <cell r="E136" t="str">
            <v>El Dorado County Dept of Transportation</v>
          </cell>
          <cell r="J136">
            <v>2015</v>
          </cell>
          <cell r="M136">
            <v>1310000</v>
          </cell>
          <cell r="Y136">
            <v>2012</v>
          </cell>
          <cell r="Z136">
            <v>196500</v>
          </cell>
          <cell r="AB136">
            <v>2013</v>
          </cell>
          <cell r="AC136">
            <v>262000</v>
          </cell>
          <cell r="AE136">
            <v>2014</v>
          </cell>
          <cell r="AF136">
            <v>851500</v>
          </cell>
        </row>
        <row r="137">
          <cell r="E137" t="str">
            <v>El Dorado County Dept of Transportation</v>
          </cell>
          <cell r="J137">
            <v>2015</v>
          </cell>
          <cell r="M137">
            <v>1506000</v>
          </cell>
          <cell r="Y137">
            <v>2012</v>
          </cell>
          <cell r="Z137">
            <v>225900</v>
          </cell>
          <cell r="AB137">
            <v>2013</v>
          </cell>
          <cell r="AC137">
            <v>301200</v>
          </cell>
          <cell r="AE137">
            <v>2014</v>
          </cell>
          <cell r="AF137">
            <v>978900</v>
          </cell>
        </row>
        <row r="138">
          <cell r="E138" t="str">
            <v>City of Davis Dept of Public Works</v>
          </cell>
          <cell r="J138">
            <v>2015</v>
          </cell>
          <cell r="M138">
            <v>1600000</v>
          </cell>
          <cell r="Y138">
            <v>2012</v>
          </cell>
          <cell r="Z138">
            <v>240000</v>
          </cell>
          <cell r="AB138">
            <v>2013</v>
          </cell>
          <cell r="AC138">
            <v>320000</v>
          </cell>
          <cell r="AE138">
            <v>2014</v>
          </cell>
          <cell r="AF138">
            <v>1040000</v>
          </cell>
        </row>
        <row r="139">
          <cell r="E139" t="str">
            <v>Yuba County Dept of Public Works</v>
          </cell>
          <cell r="J139">
            <v>2015</v>
          </cell>
          <cell r="M139">
            <v>1700000</v>
          </cell>
          <cell r="Y139">
            <v>2012</v>
          </cell>
          <cell r="Z139">
            <v>255000</v>
          </cell>
          <cell r="AB139">
            <v>2013</v>
          </cell>
          <cell r="AC139">
            <v>340000</v>
          </cell>
          <cell r="AE139">
            <v>2014</v>
          </cell>
          <cell r="AF139">
            <v>1105000</v>
          </cell>
        </row>
        <row r="140">
          <cell r="E140" t="str">
            <v>El Dorado County Dept of Transportation</v>
          </cell>
          <cell r="J140">
            <v>2015</v>
          </cell>
          <cell r="M140">
            <v>1730000</v>
          </cell>
          <cell r="Y140">
            <v>2012</v>
          </cell>
          <cell r="Z140">
            <v>259500</v>
          </cell>
          <cell r="AB140">
            <v>2013</v>
          </cell>
          <cell r="AC140">
            <v>346000</v>
          </cell>
          <cell r="AE140">
            <v>2014</v>
          </cell>
          <cell r="AF140">
            <v>1124500</v>
          </cell>
        </row>
        <row r="141">
          <cell r="E141" t="str">
            <v>Yuba County Dept of Public Works</v>
          </cell>
          <cell r="J141">
            <v>2015</v>
          </cell>
          <cell r="M141">
            <v>1750000</v>
          </cell>
          <cell r="Y141">
            <v>2012</v>
          </cell>
          <cell r="Z141">
            <v>262500</v>
          </cell>
          <cell r="AB141">
            <v>2013</v>
          </cell>
          <cell r="AC141">
            <v>350000</v>
          </cell>
          <cell r="AE141">
            <v>2014</v>
          </cell>
          <cell r="AF141">
            <v>1137500</v>
          </cell>
        </row>
        <row r="142">
          <cell r="E142" t="str">
            <v>City of Elk Grove</v>
          </cell>
          <cell r="J142">
            <v>2015</v>
          </cell>
          <cell r="M142">
            <v>1800000</v>
          </cell>
          <cell r="Y142">
            <v>2012</v>
          </cell>
          <cell r="Z142">
            <v>270000</v>
          </cell>
          <cell r="AB142">
            <v>2013</v>
          </cell>
          <cell r="AC142">
            <v>360000</v>
          </cell>
          <cell r="AE142">
            <v>2014</v>
          </cell>
          <cell r="AF142">
            <v>1170000</v>
          </cell>
        </row>
        <row r="143">
          <cell r="E143" t="str">
            <v>City of Elk Grove</v>
          </cell>
          <cell r="J143">
            <v>2015</v>
          </cell>
          <cell r="M143">
            <v>1900000</v>
          </cell>
          <cell r="Y143">
            <v>2012</v>
          </cell>
          <cell r="Z143">
            <v>285000</v>
          </cell>
          <cell r="AB143">
            <v>2013</v>
          </cell>
          <cell r="AC143">
            <v>380000</v>
          </cell>
          <cell r="AE143">
            <v>2014</v>
          </cell>
          <cell r="AF143">
            <v>1235000</v>
          </cell>
        </row>
        <row r="144">
          <cell r="E144" t="str">
            <v>City of Sacramento Dept of Transportation</v>
          </cell>
          <cell r="J144">
            <v>2015</v>
          </cell>
          <cell r="M144">
            <v>2000000</v>
          </cell>
          <cell r="Y144">
            <v>2012</v>
          </cell>
          <cell r="Z144">
            <v>300000</v>
          </cell>
          <cell r="AB144">
            <v>2013</v>
          </cell>
          <cell r="AC144">
            <v>400000</v>
          </cell>
          <cell r="AE144">
            <v>2014</v>
          </cell>
          <cell r="AF144">
            <v>1300000</v>
          </cell>
        </row>
        <row r="145">
          <cell r="E145" t="str">
            <v>Sacramento County Dept of Transportation</v>
          </cell>
          <cell r="J145">
            <v>2015</v>
          </cell>
          <cell r="M145">
            <v>2100000</v>
          </cell>
          <cell r="Y145">
            <v>2012</v>
          </cell>
          <cell r="Z145">
            <v>315000</v>
          </cell>
          <cell r="AB145">
            <v>2013</v>
          </cell>
          <cell r="AC145">
            <v>420000</v>
          </cell>
          <cell r="AE145">
            <v>2014</v>
          </cell>
          <cell r="AF145">
            <v>1365000</v>
          </cell>
        </row>
        <row r="146">
          <cell r="E146" t="str">
            <v>City of Davis Dept of Public Works</v>
          </cell>
          <cell r="J146">
            <v>2015</v>
          </cell>
          <cell r="M146">
            <v>2300000</v>
          </cell>
          <cell r="Y146">
            <v>2012</v>
          </cell>
          <cell r="Z146">
            <v>345000</v>
          </cell>
          <cell r="AB146">
            <v>2013</v>
          </cell>
          <cell r="AC146">
            <v>460000</v>
          </cell>
          <cell r="AE146">
            <v>2014</v>
          </cell>
          <cell r="AF146">
            <v>1495000</v>
          </cell>
        </row>
        <row r="147">
          <cell r="E147" t="str">
            <v>Sutter County Dept of Public Works</v>
          </cell>
          <cell r="J147">
            <v>2015</v>
          </cell>
          <cell r="M147">
            <v>2500000</v>
          </cell>
          <cell r="Y147">
            <v>2012</v>
          </cell>
          <cell r="Z147">
            <v>375000</v>
          </cell>
          <cell r="AB147">
            <v>2013</v>
          </cell>
          <cell r="AC147">
            <v>500000</v>
          </cell>
          <cell r="AE147">
            <v>2014</v>
          </cell>
          <cell r="AF147">
            <v>1625000</v>
          </cell>
        </row>
        <row r="148">
          <cell r="E148" t="str">
            <v>El Dorado County Dept of Transportation</v>
          </cell>
          <cell r="J148">
            <v>2015</v>
          </cell>
          <cell r="M148">
            <v>2550000</v>
          </cell>
          <cell r="Y148">
            <v>2012</v>
          </cell>
          <cell r="Z148">
            <v>382500</v>
          </cell>
          <cell r="AB148">
            <v>2013</v>
          </cell>
          <cell r="AC148">
            <v>510000</v>
          </cell>
          <cell r="AE148">
            <v>2014</v>
          </cell>
          <cell r="AF148">
            <v>1657500</v>
          </cell>
        </row>
        <row r="149">
          <cell r="E149" t="str">
            <v>City of Galt Dept of Public Works</v>
          </cell>
          <cell r="J149">
            <v>2015</v>
          </cell>
          <cell r="M149">
            <v>2700000</v>
          </cell>
          <cell r="Y149">
            <v>2012</v>
          </cell>
          <cell r="Z149">
            <v>405000</v>
          </cell>
          <cell r="AB149">
            <v>2013</v>
          </cell>
          <cell r="AC149">
            <v>540000</v>
          </cell>
          <cell r="AE149">
            <v>2014</v>
          </cell>
          <cell r="AF149">
            <v>1755000</v>
          </cell>
        </row>
        <row r="150">
          <cell r="E150" t="str">
            <v>City of Elk Grove</v>
          </cell>
          <cell r="J150">
            <v>2015</v>
          </cell>
          <cell r="M150">
            <v>2800000</v>
          </cell>
          <cell r="Y150">
            <v>2012</v>
          </cell>
          <cell r="Z150">
            <v>420000</v>
          </cell>
          <cell r="AB150">
            <v>2013</v>
          </cell>
          <cell r="AC150">
            <v>560000</v>
          </cell>
          <cell r="AE150">
            <v>2014</v>
          </cell>
          <cell r="AF150">
            <v>1820000</v>
          </cell>
        </row>
        <row r="151">
          <cell r="E151" t="str">
            <v>City of Woodland Dept of Public Works</v>
          </cell>
          <cell r="J151">
            <v>2015</v>
          </cell>
          <cell r="M151">
            <v>2896851</v>
          </cell>
          <cell r="Y151">
            <v>2012</v>
          </cell>
          <cell r="Z151">
            <v>434527.64999999997</v>
          </cell>
          <cell r="AB151">
            <v>2013</v>
          </cell>
          <cell r="AC151">
            <v>579370.20000000007</v>
          </cell>
          <cell r="AE151">
            <v>2014</v>
          </cell>
          <cell r="AF151">
            <v>1882953.1500000001</v>
          </cell>
        </row>
        <row r="152">
          <cell r="E152" t="str">
            <v>El Dorado County Dept of Transportation</v>
          </cell>
          <cell r="J152">
            <v>2015</v>
          </cell>
          <cell r="M152">
            <v>3335000</v>
          </cell>
          <cell r="Y152">
            <v>2012</v>
          </cell>
          <cell r="Z152">
            <v>500250</v>
          </cell>
          <cell r="AB152">
            <v>2013</v>
          </cell>
          <cell r="AC152">
            <v>667000</v>
          </cell>
          <cell r="AE152">
            <v>2014</v>
          </cell>
          <cell r="AF152">
            <v>2167750</v>
          </cell>
        </row>
        <row r="153">
          <cell r="E153" t="str">
            <v>City of Elk Grove</v>
          </cell>
          <cell r="J153">
            <v>2015</v>
          </cell>
          <cell r="M153">
            <v>3455000</v>
          </cell>
          <cell r="Y153">
            <v>2012</v>
          </cell>
          <cell r="Z153">
            <v>518250</v>
          </cell>
          <cell r="AB153">
            <v>2013</v>
          </cell>
          <cell r="AC153">
            <v>691000</v>
          </cell>
          <cell r="AE153">
            <v>2014</v>
          </cell>
          <cell r="AF153">
            <v>2245750</v>
          </cell>
        </row>
        <row r="154">
          <cell r="E154" t="str">
            <v>Sacramento County Dept of Transportation</v>
          </cell>
          <cell r="J154">
            <v>2015</v>
          </cell>
          <cell r="M154">
            <v>3455000</v>
          </cell>
          <cell r="Y154">
            <v>2012</v>
          </cell>
          <cell r="Z154">
            <v>518250</v>
          </cell>
          <cell r="AB154">
            <v>2013</v>
          </cell>
          <cell r="AC154">
            <v>691000</v>
          </cell>
          <cell r="AE154">
            <v>2014</v>
          </cell>
          <cell r="AF154">
            <v>2245750</v>
          </cell>
        </row>
        <row r="155">
          <cell r="E155" t="str">
            <v>City of Yuba City Dept of Public Works</v>
          </cell>
          <cell r="J155">
            <v>2015</v>
          </cell>
          <cell r="M155">
            <v>3600000</v>
          </cell>
          <cell r="Y155">
            <v>2012</v>
          </cell>
          <cell r="Z155">
            <v>540000</v>
          </cell>
          <cell r="AB155">
            <v>2013</v>
          </cell>
          <cell r="AC155">
            <v>720000</v>
          </cell>
          <cell r="AE155">
            <v>2014</v>
          </cell>
          <cell r="AF155">
            <v>2340000</v>
          </cell>
        </row>
        <row r="156">
          <cell r="E156" t="str">
            <v>City of Elk Grove</v>
          </cell>
          <cell r="J156">
            <v>2015</v>
          </cell>
          <cell r="M156">
            <v>3800000</v>
          </cell>
          <cell r="Y156">
            <v>2012</v>
          </cell>
          <cell r="Z156">
            <v>570000</v>
          </cell>
          <cell r="AB156">
            <v>2013</v>
          </cell>
          <cell r="AC156">
            <v>760000</v>
          </cell>
          <cell r="AE156">
            <v>2014</v>
          </cell>
          <cell r="AF156">
            <v>2470000</v>
          </cell>
        </row>
        <row r="157">
          <cell r="E157" t="str">
            <v>City of Woodland Dept of Public Works</v>
          </cell>
          <cell r="J157">
            <v>2015</v>
          </cell>
          <cell r="M157">
            <v>3893760</v>
          </cell>
          <cell r="Y157">
            <v>2012</v>
          </cell>
          <cell r="Z157">
            <v>584064</v>
          </cell>
          <cell r="AB157">
            <v>2013</v>
          </cell>
          <cell r="AC157">
            <v>778752</v>
          </cell>
          <cell r="AE157">
            <v>2014</v>
          </cell>
          <cell r="AF157">
            <v>2530944</v>
          </cell>
        </row>
        <row r="158">
          <cell r="E158" t="str">
            <v>City of Sacramento Dept of Transportation</v>
          </cell>
          <cell r="J158">
            <v>2016</v>
          </cell>
          <cell r="M158">
            <v>4340715</v>
          </cell>
          <cell r="Y158">
            <v>2012</v>
          </cell>
          <cell r="Z158">
            <v>651107.25</v>
          </cell>
          <cell r="AB158">
            <v>2014</v>
          </cell>
          <cell r="AC158">
            <v>868143</v>
          </cell>
          <cell r="AE158">
            <v>2015</v>
          </cell>
          <cell r="AF158">
            <v>2821464.75</v>
          </cell>
        </row>
        <row r="159">
          <cell r="E159" t="str">
            <v>City of Galt Dept of Public Works</v>
          </cell>
          <cell r="J159">
            <v>2016</v>
          </cell>
          <cell r="M159">
            <v>4500000</v>
          </cell>
          <cell r="Y159">
            <v>2012</v>
          </cell>
          <cell r="Z159">
            <v>675000</v>
          </cell>
          <cell r="AB159">
            <v>2014</v>
          </cell>
          <cell r="AC159">
            <v>900000</v>
          </cell>
          <cell r="AE159">
            <v>2015</v>
          </cell>
          <cell r="AF159">
            <v>2925000</v>
          </cell>
        </row>
        <row r="160">
          <cell r="E160" t="str">
            <v>City of Sacramento Dept of Transportation</v>
          </cell>
          <cell r="J160">
            <v>2016</v>
          </cell>
          <cell r="M160">
            <v>5987301</v>
          </cell>
          <cell r="Y160">
            <v>2012</v>
          </cell>
          <cell r="Z160">
            <v>898095.15</v>
          </cell>
          <cell r="AB160">
            <v>2014</v>
          </cell>
          <cell r="AC160">
            <v>1197460.2</v>
          </cell>
          <cell r="AE160">
            <v>2015</v>
          </cell>
          <cell r="AF160">
            <v>3891745.65</v>
          </cell>
        </row>
        <row r="161">
          <cell r="E161" t="str">
            <v>Sacramento County Dept of Transportation</v>
          </cell>
          <cell r="J161">
            <v>2018</v>
          </cell>
          <cell r="M161">
            <v>12000000</v>
          </cell>
          <cell r="Y161">
            <v>2012</v>
          </cell>
          <cell r="Z161">
            <v>1800000</v>
          </cell>
          <cell r="AB161">
            <v>2015</v>
          </cell>
          <cell r="AC161">
            <v>2400000</v>
          </cell>
          <cell r="AE161">
            <v>2016</v>
          </cell>
          <cell r="AF161">
            <v>7800000</v>
          </cell>
        </row>
        <row r="162">
          <cell r="E162" t="str">
            <v>El Dorado County Dept of Transportation</v>
          </cell>
          <cell r="J162">
            <v>2018</v>
          </cell>
          <cell r="M162">
            <v>12780000</v>
          </cell>
          <cell r="Y162">
            <v>2012</v>
          </cell>
          <cell r="Z162">
            <v>1917000</v>
          </cell>
          <cell r="AB162">
            <v>2015</v>
          </cell>
          <cell r="AC162">
            <v>2556000</v>
          </cell>
          <cell r="AE162">
            <v>2016</v>
          </cell>
          <cell r="AF162">
            <v>8307000</v>
          </cell>
        </row>
        <row r="163">
          <cell r="E163" t="str">
            <v>El Dorado County Dept of Transportation</v>
          </cell>
          <cell r="J163">
            <v>2018</v>
          </cell>
          <cell r="M163">
            <v>17056000</v>
          </cell>
          <cell r="Y163">
            <v>2012</v>
          </cell>
          <cell r="Z163">
            <v>2558400</v>
          </cell>
          <cell r="AB163">
            <v>2015</v>
          </cell>
          <cell r="AC163">
            <v>3411200</v>
          </cell>
          <cell r="AE163">
            <v>2016</v>
          </cell>
          <cell r="AF163">
            <v>11086400</v>
          </cell>
        </row>
        <row r="164">
          <cell r="E164" t="str">
            <v>City of Sacramento Dept of Transportation</v>
          </cell>
          <cell r="J164">
            <v>2018</v>
          </cell>
          <cell r="M164">
            <v>18000000</v>
          </cell>
          <cell r="Y164">
            <v>2012</v>
          </cell>
          <cell r="Z164">
            <v>2700000</v>
          </cell>
          <cell r="AB164">
            <v>2015</v>
          </cell>
          <cell r="AC164">
            <v>3600000</v>
          </cell>
          <cell r="AE164">
            <v>2016</v>
          </cell>
          <cell r="AF164">
            <v>11700000</v>
          </cell>
        </row>
        <row r="165">
          <cell r="E165" t="str">
            <v>Sacramento County Dept of Transportation</v>
          </cell>
          <cell r="J165">
            <v>2018</v>
          </cell>
          <cell r="M165">
            <v>18000050</v>
          </cell>
          <cell r="Y165">
            <v>2012</v>
          </cell>
          <cell r="Z165">
            <v>2700007.5</v>
          </cell>
          <cell r="AB165">
            <v>2015</v>
          </cell>
          <cell r="AC165">
            <v>3600010</v>
          </cell>
          <cell r="AE165">
            <v>2016</v>
          </cell>
          <cell r="AF165">
            <v>11700032.5</v>
          </cell>
        </row>
        <row r="166">
          <cell r="E166" t="str">
            <v>City of Sacramento Dept of Transportation</v>
          </cell>
          <cell r="J166">
            <v>2018</v>
          </cell>
          <cell r="M166">
            <v>25000000</v>
          </cell>
          <cell r="Y166">
            <v>2012</v>
          </cell>
          <cell r="Z166">
            <v>3750000</v>
          </cell>
          <cell r="AB166">
            <v>2015</v>
          </cell>
          <cell r="AC166">
            <v>5000000</v>
          </cell>
          <cell r="AE166">
            <v>2016</v>
          </cell>
          <cell r="AF166">
            <v>16250000</v>
          </cell>
        </row>
        <row r="167">
          <cell r="E167" t="str">
            <v>City of Folsom Dept of Public Works</v>
          </cell>
          <cell r="J167">
            <v>2019</v>
          </cell>
          <cell r="M167">
            <v>30000000</v>
          </cell>
          <cell r="Y167">
            <v>2012</v>
          </cell>
          <cell r="Z167">
            <v>4500000</v>
          </cell>
          <cell r="AB167">
            <v>2015</v>
          </cell>
          <cell r="AC167">
            <v>6000000</v>
          </cell>
          <cell r="AE167">
            <v>2017</v>
          </cell>
          <cell r="AF167">
            <v>19500000</v>
          </cell>
        </row>
        <row r="168">
          <cell r="E168" t="str">
            <v>Caltrans District 3</v>
          </cell>
          <cell r="J168">
            <v>2022</v>
          </cell>
          <cell r="M168">
            <v>125000000</v>
          </cell>
          <cell r="Y168">
            <v>2012</v>
          </cell>
          <cell r="Z168">
            <v>18750000</v>
          </cell>
          <cell r="AB168">
            <v>2017</v>
          </cell>
          <cell r="AC168">
            <v>25000000</v>
          </cell>
          <cell r="AE168">
            <v>2020</v>
          </cell>
          <cell r="AF168">
            <v>81250000</v>
          </cell>
        </row>
        <row r="169">
          <cell r="E169" t="str">
            <v>Town of Loomis Dept of Public Works</v>
          </cell>
          <cell r="J169">
            <v>2015</v>
          </cell>
          <cell r="M169">
            <v>100000</v>
          </cell>
          <cell r="Z169">
            <v>15000</v>
          </cell>
          <cell r="AC169">
            <v>20000</v>
          </cell>
          <cell r="AF169">
            <v>65000</v>
          </cell>
        </row>
        <row r="170">
          <cell r="E170" t="str">
            <v>City of Auburn Dept. of Public Works</v>
          </cell>
          <cell r="J170">
            <v>2015</v>
          </cell>
          <cell r="M170">
            <v>125000</v>
          </cell>
          <cell r="Z170">
            <v>18750</v>
          </cell>
          <cell r="AC170">
            <v>25000</v>
          </cell>
          <cell r="AF170">
            <v>81250</v>
          </cell>
        </row>
        <row r="171">
          <cell r="E171" t="str">
            <v>City of Sacramento Dept of Transportation</v>
          </cell>
          <cell r="J171">
            <v>2015</v>
          </cell>
          <cell r="M171">
            <v>216000</v>
          </cell>
          <cell r="Z171">
            <v>32400</v>
          </cell>
          <cell r="AC171">
            <v>43200</v>
          </cell>
          <cell r="AF171">
            <v>140400</v>
          </cell>
        </row>
        <row r="172">
          <cell r="E172" t="str">
            <v>City of Davis Dept of Public Works</v>
          </cell>
          <cell r="J172">
            <v>2015</v>
          </cell>
          <cell r="M172">
            <v>250000</v>
          </cell>
          <cell r="Z172">
            <v>37500</v>
          </cell>
          <cell r="AC172">
            <v>50000</v>
          </cell>
          <cell r="AF172">
            <v>162500</v>
          </cell>
        </row>
        <row r="173">
          <cell r="E173" t="str">
            <v>Yuba County Dept of Public Works</v>
          </cell>
          <cell r="J173">
            <v>2015</v>
          </cell>
          <cell r="M173">
            <v>267000</v>
          </cell>
          <cell r="Z173">
            <v>40050</v>
          </cell>
          <cell r="AC173">
            <v>53400</v>
          </cell>
          <cell r="AF173">
            <v>173550</v>
          </cell>
        </row>
        <row r="174">
          <cell r="E174" t="str">
            <v>Yuba County Dept of Public Works</v>
          </cell>
          <cell r="J174">
            <v>2015</v>
          </cell>
          <cell r="M174">
            <v>270000</v>
          </cell>
          <cell r="Z174">
            <v>40500</v>
          </cell>
          <cell r="AC174">
            <v>54000</v>
          </cell>
          <cell r="AF174">
            <v>175500</v>
          </cell>
        </row>
        <row r="175">
          <cell r="E175" t="str">
            <v>Yuba County Dept of Public Works</v>
          </cell>
          <cell r="J175">
            <v>2015</v>
          </cell>
          <cell r="M175">
            <v>300000</v>
          </cell>
          <cell r="Z175">
            <v>45000</v>
          </cell>
          <cell r="AC175">
            <v>60000</v>
          </cell>
          <cell r="AF175">
            <v>195000</v>
          </cell>
        </row>
        <row r="176">
          <cell r="E176" t="str">
            <v>City of Woodland Dept of Public Works</v>
          </cell>
          <cell r="J176">
            <v>2015</v>
          </cell>
          <cell r="M176">
            <v>360000</v>
          </cell>
          <cell r="Z176">
            <v>54000</v>
          </cell>
          <cell r="AC176">
            <v>72000</v>
          </cell>
          <cell r="AF176">
            <v>234000</v>
          </cell>
        </row>
        <row r="177">
          <cell r="E177" t="str">
            <v>City of Galt Dept of Public Works</v>
          </cell>
          <cell r="J177">
            <v>2015</v>
          </cell>
          <cell r="M177">
            <v>400000</v>
          </cell>
          <cell r="Z177">
            <v>60000</v>
          </cell>
          <cell r="AC177">
            <v>80000</v>
          </cell>
          <cell r="AF177">
            <v>260000</v>
          </cell>
        </row>
        <row r="178">
          <cell r="E178" t="str">
            <v>City of Colfax Dept of Public Works</v>
          </cell>
          <cell r="J178">
            <v>2015</v>
          </cell>
          <cell r="M178">
            <v>400500</v>
          </cell>
          <cell r="Z178">
            <v>60075</v>
          </cell>
          <cell r="AC178">
            <v>80100</v>
          </cell>
          <cell r="AF178">
            <v>260325</v>
          </cell>
        </row>
        <row r="179">
          <cell r="E179" t="str">
            <v>City of Colfax Dept of Public Works</v>
          </cell>
          <cell r="J179">
            <v>2015</v>
          </cell>
          <cell r="M179">
            <v>400502</v>
          </cell>
          <cell r="Z179">
            <v>60075.299999999996</v>
          </cell>
          <cell r="AC179">
            <v>80100.400000000009</v>
          </cell>
          <cell r="AF179">
            <v>260326.30000000002</v>
          </cell>
        </row>
        <row r="180">
          <cell r="E180" t="str">
            <v>City of Colfax Dept of Public Works</v>
          </cell>
          <cell r="J180">
            <v>2015</v>
          </cell>
          <cell r="M180">
            <v>420000</v>
          </cell>
          <cell r="Z180">
            <v>63000</v>
          </cell>
          <cell r="AC180">
            <v>84000</v>
          </cell>
          <cell r="AF180">
            <v>273000</v>
          </cell>
        </row>
        <row r="181">
          <cell r="E181" t="str">
            <v>City of Lincoln Dept of Public Works</v>
          </cell>
          <cell r="J181">
            <v>2015</v>
          </cell>
          <cell r="M181">
            <v>487000</v>
          </cell>
          <cell r="Z181">
            <v>73050</v>
          </cell>
          <cell r="AC181">
            <v>97400</v>
          </cell>
          <cell r="AF181">
            <v>316550</v>
          </cell>
        </row>
        <row r="182">
          <cell r="E182" t="str">
            <v>City of Lincoln Dept of Public Works</v>
          </cell>
          <cell r="J182">
            <v>2015</v>
          </cell>
          <cell r="M182">
            <v>488000</v>
          </cell>
          <cell r="Z182">
            <v>73200</v>
          </cell>
          <cell r="AC182">
            <v>97600</v>
          </cell>
          <cell r="AF182">
            <v>317200</v>
          </cell>
        </row>
        <row r="183">
          <cell r="E183" t="str">
            <v>City of Galt Dept of Public Works</v>
          </cell>
          <cell r="J183">
            <v>2015</v>
          </cell>
          <cell r="M183">
            <v>500000</v>
          </cell>
          <cell r="Z183">
            <v>75000</v>
          </cell>
          <cell r="AC183">
            <v>100000</v>
          </cell>
          <cell r="AF183">
            <v>325000</v>
          </cell>
        </row>
        <row r="184">
          <cell r="E184" t="str">
            <v>City of Woodland Dept of Public Works</v>
          </cell>
          <cell r="J184">
            <v>2015</v>
          </cell>
          <cell r="M184">
            <v>570000</v>
          </cell>
          <cell r="Z184">
            <v>85500</v>
          </cell>
          <cell r="AC184">
            <v>114000</v>
          </cell>
          <cell r="AF184">
            <v>370500</v>
          </cell>
        </row>
        <row r="185">
          <cell r="E185" t="str">
            <v>City of Colfax Dept of Public Works</v>
          </cell>
          <cell r="J185">
            <v>2015</v>
          </cell>
          <cell r="M185">
            <v>600000</v>
          </cell>
          <cell r="Z185">
            <v>90000</v>
          </cell>
          <cell r="AC185">
            <v>120000</v>
          </cell>
          <cell r="AF185">
            <v>390000</v>
          </cell>
        </row>
        <row r="186">
          <cell r="E186" t="str">
            <v>Yuba County Dept of Public Works</v>
          </cell>
          <cell r="J186">
            <v>2015</v>
          </cell>
          <cell r="M186">
            <v>810000</v>
          </cell>
          <cell r="Z186">
            <v>121500</v>
          </cell>
          <cell r="AC186">
            <v>162000</v>
          </cell>
          <cell r="AF186">
            <v>526500</v>
          </cell>
        </row>
        <row r="187">
          <cell r="E187" t="str">
            <v>Yuba County Dept of Public Works</v>
          </cell>
          <cell r="J187">
            <v>2015</v>
          </cell>
          <cell r="M187">
            <v>815000</v>
          </cell>
          <cell r="Z187">
            <v>122250</v>
          </cell>
          <cell r="AC187">
            <v>163000</v>
          </cell>
          <cell r="AF187">
            <v>529750</v>
          </cell>
        </row>
        <row r="188">
          <cell r="E188" t="str">
            <v>City of Rancho Cordova</v>
          </cell>
          <cell r="J188">
            <v>2015</v>
          </cell>
          <cell r="M188">
            <v>820000</v>
          </cell>
          <cell r="Z188">
            <v>123000</v>
          </cell>
          <cell r="AC188">
            <v>164000</v>
          </cell>
          <cell r="AF188">
            <v>533000</v>
          </cell>
        </row>
        <row r="189">
          <cell r="E189" t="str">
            <v>City of Yuba City Dept of Public Works</v>
          </cell>
          <cell r="J189">
            <v>2015</v>
          </cell>
          <cell r="M189">
            <v>1100000</v>
          </cell>
          <cell r="Z189">
            <v>165000</v>
          </cell>
          <cell r="AC189">
            <v>220000</v>
          </cell>
          <cell r="AF189">
            <v>715000</v>
          </cell>
        </row>
        <row r="190">
          <cell r="E190" t="str">
            <v>City of Marysville Dept of Public Works</v>
          </cell>
          <cell r="J190">
            <v>2015</v>
          </cell>
          <cell r="M190">
            <v>1200000</v>
          </cell>
          <cell r="Z190">
            <v>180000</v>
          </cell>
          <cell r="AC190">
            <v>240000</v>
          </cell>
          <cell r="AF190">
            <v>780000</v>
          </cell>
        </row>
        <row r="191">
          <cell r="E191" t="str">
            <v>City of Woodland Dept of Public Works</v>
          </cell>
          <cell r="J191">
            <v>2015</v>
          </cell>
          <cell r="M191">
            <v>1376000</v>
          </cell>
          <cell r="Z191">
            <v>206400</v>
          </cell>
          <cell r="AC191">
            <v>275200</v>
          </cell>
          <cell r="AF191">
            <v>894400</v>
          </cell>
        </row>
        <row r="192">
          <cell r="E192" t="str">
            <v>City of Colfax Dept of Public Works</v>
          </cell>
          <cell r="J192">
            <v>2015</v>
          </cell>
          <cell r="M192">
            <v>1453500</v>
          </cell>
          <cell r="Z192">
            <v>218025</v>
          </cell>
          <cell r="AC192">
            <v>290700</v>
          </cell>
          <cell r="AF192">
            <v>944775</v>
          </cell>
        </row>
        <row r="193">
          <cell r="E193" t="str">
            <v>City of Live Oak</v>
          </cell>
          <cell r="J193">
            <v>2015</v>
          </cell>
          <cell r="M193">
            <v>1900000</v>
          </cell>
          <cell r="Z193">
            <v>285000</v>
          </cell>
          <cell r="AC193">
            <v>380000</v>
          </cell>
          <cell r="AF193">
            <v>1235000</v>
          </cell>
        </row>
        <row r="194">
          <cell r="E194" t="str">
            <v>City of Auburn Dept. of Public Works</v>
          </cell>
          <cell r="J194">
            <v>2015</v>
          </cell>
          <cell r="M194">
            <v>2000000</v>
          </cell>
          <cell r="Z194">
            <v>300000</v>
          </cell>
          <cell r="AC194">
            <v>400000</v>
          </cell>
          <cell r="AF194">
            <v>1300000</v>
          </cell>
        </row>
        <row r="195">
          <cell r="E195" t="str">
            <v>City of Colfax Dept of Public Works</v>
          </cell>
          <cell r="J195">
            <v>2015</v>
          </cell>
          <cell r="M195">
            <v>2400000</v>
          </cell>
          <cell r="Z195">
            <v>360000</v>
          </cell>
          <cell r="AC195">
            <v>480000</v>
          </cell>
          <cell r="AF195">
            <v>1560000</v>
          </cell>
        </row>
        <row r="196">
          <cell r="E196" t="str">
            <v>Yolo County Dept of Public Works</v>
          </cell>
          <cell r="J196">
            <v>2018</v>
          </cell>
          <cell r="M196">
            <v>10000000</v>
          </cell>
          <cell r="Z196">
            <v>1500000</v>
          </cell>
          <cell r="AC196">
            <v>2000000</v>
          </cell>
          <cell r="AF196">
            <v>6500000</v>
          </cell>
        </row>
        <row r="197">
          <cell r="E197" t="str">
            <v>City of Galt Dept of Public Works</v>
          </cell>
          <cell r="J197">
            <v>2018</v>
          </cell>
          <cell r="M197">
            <v>11000000</v>
          </cell>
          <cell r="Z197">
            <v>1650000</v>
          </cell>
          <cell r="AC197">
            <v>2200000</v>
          </cell>
          <cell r="AF197">
            <v>7150000</v>
          </cell>
        </row>
        <row r="198">
          <cell r="E198" t="str">
            <v>Sacramento County Dept of Transportation</v>
          </cell>
          <cell r="J198">
            <v>2018</v>
          </cell>
          <cell r="M198">
            <v>12892748</v>
          </cell>
          <cell r="Z198">
            <v>1933912.2</v>
          </cell>
          <cell r="AC198">
            <v>2578549.6</v>
          </cell>
          <cell r="AF198">
            <v>8380286.2000000002</v>
          </cell>
        </row>
        <row r="199">
          <cell r="E199" t="str">
            <v>City of Sacramento Dept of Transportation</v>
          </cell>
          <cell r="J199">
            <v>2016</v>
          </cell>
          <cell r="M199">
            <v>1597000</v>
          </cell>
          <cell r="Y199">
            <v>2013</v>
          </cell>
          <cell r="Z199">
            <v>239550</v>
          </cell>
          <cell r="AB199">
            <v>2014</v>
          </cell>
          <cell r="AC199">
            <v>319400</v>
          </cell>
          <cell r="AE199">
            <v>2015</v>
          </cell>
          <cell r="AF199">
            <v>1038050</v>
          </cell>
        </row>
        <row r="200">
          <cell r="E200" t="str">
            <v>City of Rocklin Division of Engineering</v>
          </cell>
          <cell r="J200">
            <v>2016</v>
          </cell>
          <cell r="M200">
            <v>1641600</v>
          </cell>
          <cell r="Y200">
            <v>2013</v>
          </cell>
          <cell r="Z200">
            <v>246240</v>
          </cell>
          <cell r="AB200">
            <v>2014</v>
          </cell>
          <cell r="AC200">
            <v>328320</v>
          </cell>
          <cell r="AE200">
            <v>2015</v>
          </cell>
          <cell r="AF200">
            <v>1067040</v>
          </cell>
        </row>
        <row r="201">
          <cell r="E201" t="str">
            <v>Sacramento County Dept of Transportation</v>
          </cell>
          <cell r="J201">
            <v>2016</v>
          </cell>
          <cell r="M201">
            <v>2438851</v>
          </cell>
          <cell r="Y201">
            <v>2013</v>
          </cell>
          <cell r="Z201">
            <v>365827.64999999997</v>
          </cell>
          <cell r="AB201">
            <v>2014</v>
          </cell>
          <cell r="AC201">
            <v>487770.2</v>
          </cell>
          <cell r="AE201">
            <v>2015</v>
          </cell>
          <cell r="AF201">
            <v>1585253.1500000001</v>
          </cell>
        </row>
        <row r="202">
          <cell r="E202" t="str">
            <v>City of Sacramento Dept of Transportation</v>
          </cell>
          <cell r="J202">
            <v>2016</v>
          </cell>
          <cell r="M202">
            <v>2580000</v>
          </cell>
          <cell r="Y202">
            <v>2013</v>
          </cell>
          <cell r="Z202">
            <v>387000</v>
          </cell>
          <cell r="AB202">
            <v>2014</v>
          </cell>
          <cell r="AC202">
            <v>516000</v>
          </cell>
          <cell r="AE202">
            <v>2015</v>
          </cell>
          <cell r="AF202">
            <v>1677000</v>
          </cell>
        </row>
        <row r="203">
          <cell r="E203" t="str">
            <v>City of Sacramento Dept of Transportation</v>
          </cell>
          <cell r="J203">
            <v>2016</v>
          </cell>
          <cell r="M203">
            <v>2790000</v>
          </cell>
          <cell r="Y203">
            <v>2013</v>
          </cell>
          <cell r="Z203">
            <v>418500</v>
          </cell>
          <cell r="AB203">
            <v>2014</v>
          </cell>
          <cell r="AC203">
            <v>558000</v>
          </cell>
          <cell r="AE203">
            <v>2015</v>
          </cell>
          <cell r="AF203">
            <v>1813500</v>
          </cell>
        </row>
        <row r="204">
          <cell r="E204" t="str">
            <v>Yuba County Dept of Public Works</v>
          </cell>
          <cell r="J204">
            <v>2017</v>
          </cell>
          <cell r="M204">
            <v>6600000</v>
          </cell>
          <cell r="Y204">
            <v>2013</v>
          </cell>
          <cell r="Z204">
            <v>990000</v>
          </cell>
          <cell r="AB204">
            <v>2015</v>
          </cell>
          <cell r="AC204">
            <v>1320000</v>
          </cell>
          <cell r="AE204">
            <v>2016</v>
          </cell>
          <cell r="AF204">
            <v>4290000</v>
          </cell>
        </row>
        <row r="205">
          <cell r="E205" t="str">
            <v>Yuba County Dept of Public Works</v>
          </cell>
          <cell r="J205">
            <v>2017</v>
          </cell>
          <cell r="M205">
            <v>8500000</v>
          </cell>
          <cell r="Y205">
            <v>2013</v>
          </cell>
          <cell r="Z205">
            <v>1275000</v>
          </cell>
          <cell r="AB205">
            <v>2015</v>
          </cell>
          <cell r="AC205">
            <v>1700000</v>
          </cell>
          <cell r="AE205">
            <v>2016</v>
          </cell>
          <cell r="AF205">
            <v>5525000</v>
          </cell>
        </row>
        <row r="206">
          <cell r="E206" t="str">
            <v>City of Live Oak</v>
          </cell>
          <cell r="J206">
            <v>2019</v>
          </cell>
          <cell r="M206">
            <v>11000000</v>
          </cell>
          <cell r="Y206">
            <v>2013</v>
          </cell>
          <cell r="Z206">
            <v>1650000</v>
          </cell>
          <cell r="AB206">
            <v>2016</v>
          </cell>
          <cell r="AC206">
            <v>2200000</v>
          </cell>
          <cell r="AE206">
            <v>2017</v>
          </cell>
          <cell r="AF206">
            <v>7150000</v>
          </cell>
        </row>
        <row r="207">
          <cell r="E207" t="str">
            <v>Sacramento County Dept of Transportation</v>
          </cell>
          <cell r="J207">
            <v>2019</v>
          </cell>
          <cell r="M207">
            <v>26000000</v>
          </cell>
          <cell r="Y207">
            <v>2013</v>
          </cell>
          <cell r="Z207">
            <v>3900000</v>
          </cell>
          <cell r="AB207">
            <v>2016</v>
          </cell>
          <cell r="AC207">
            <v>5200000</v>
          </cell>
          <cell r="AE207">
            <v>2017</v>
          </cell>
          <cell r="AF207">
            <v>16900000</v>
          </cell>
        </row>
        <row r="208">
          <cell r="E208" t="str">
            <v>City of Rocklin Division of Engineering</v>
          </cell>
          <cell r="J208">
            <v>2020</v>
          </cell>
          <cell r="M208">
            <v>30000000</v>
          </cell>
          <cell r="Y208">
            <v>2013</v>
          </cell>
          <cell r="Z208">
            <v>4500000</v>
          </cell>
          <cell r="AB208">
            <v>2016</v>
          </cell>
          <cell r="AC208">
            <v>6000000</v>
          </cell>
          <cell r="AE208">
            <v>2018</v>
          </cell>
          <cell r="AF208">
            <v>19500000</v>
          </cell>
        </row>
        <row r="209">
          <cell r="E209" t="str">
            <v>City of Sacramento Dept of Transportation</v>
          </cell>
          <cell r="J209">
            <v>2020</v>
          </cell>
          <cell r="M209">
            <v>43000000</v>
          </cell>
          <cell r="Y209">
            <v>2013</v>
          </cell>
          <cell r="Z209">
            <v>6450000</v>
          </cell>
          <cell r="AB209">
            <v>2016</v>
          </cell>
          <cell r="AC209">
            <v>8600000</v>
          </cell>
          <cell r="AE209">
            <v>2018</v>
          </cell>
          <cell r="AF209">
            <v>27950000</v>
          </cell>
        </row>
        <row r="210">
          <cell r="E210" t="str">
            <v>Caltrans District 3</v>
          </cell>
          <cell r="J210">
            <v>2020</v>
          </cell>
          <cell r="M210">
            <v>45000000</v>
          </cell>
          <cell r="Y210">
            <v>2013</v>
          </cell>
          <cell r="Z210">
            <v>6750000</v>
          </cell>
          <cell r="AB210">
            <v>2016</v>
          </cell>
          <cell r="AC210">
            <v>9000000</v>
          </cell>
          <cell r="AE210">
            <v>2018</v>
          </cell>
          <cell r="AF210">
            <v>29250000</v>
          </cell>
        </row>
        <row r="211">
          <cell r="E211" t="str">
            <v>Sacramento County Dept of Transportation</v>
          </cell>
          <cell r="J211">
            <v>2020</v>
          </cell>
          <cell r="M211">
            <v>45000000</v>
          </cell>
          <cell r="Y211">
            <v>2013</v>
          </cell>
          <cell r="Z211">
            <v>6750000</v>
          </cell>
          <cell r="AB211">
            <v>2016</v>
          </cell>
          <cell r="AC211">
            <v>9000000</v>
          </cell>
          <cell r="AE211">
            <v>2018</v>
          </cell>
          <cell r="AF211">
            <v>29250000</v>
          </cell>
        </row>
        <row r="212">
          <cell r="E212" t="str">
            <v>City of Rancho Cordova</v>
          </cell>
          <cell r="J212">
            <v>2020</v>
          </cell>
          <cell r="M212">
            <v>45500000</v>
          </cell>
          <cell r="Y212">
            <v>2013</v>
          </cell>
          <cell r="Z212">
            <v>6825000</v>
          </cell>
          <cell r="AB212">
            <v>2016</v>
          </cell>
          <cell r="AC212">
            <v>9100000</v>
          </cell>
          <cell r="AE212">
            <v>2018</v>
          </cell>
          <cell r="AF212">
            <v>29575000</v>
          </cell>
        </row>
        <row r="213">
          <cell r="E213" t="str">
            <v>City of Rancho Cordova</v>
          </cell>
          <cell r="J213">
            <v>2020</v>
          </cell>
          <cell r="M213">
            <v>47000000</v>
          </cell>
          <cell r="Y213">
            <v>2013</v>
          </cell>
          <cell r="Z213">
            <v>7050000</v>
          </cell>
          <cell r="AB213">
            <v>2016</v>
          </cell>
          <cell r="AC213">
            <v>9400000</v>
          </cell>
          <cell r="AE213">
            <v>2018</v>
          </cell>
          <cell r="AF213">
            <v>30550000</v>
          </cell>
        </row>
        <row r="214">
          <cell r="E214" t="str">
            <v>Caltrans District 3</v>
          </cell>
          <cell r="J214">
            <v>2020</v>
          </cell>
          <cell r="M214">
            <v>50000000</v>
          </cell>
          <cell r="Y214">
            <v>2013</v>
          </cell>
          <cell r="Z214">
            <v>7500000</v>
          </cell>
          <cell r="AB214">
            <v>2016</v>
          </cell>
          <cell r="AC214">
            <v>10000000</v>
          </cell>
          <cell r="AE214">
            <v>2018</v>
          </cell>
          <cell r="AF214">
            <v>32500000</v>
          </cell>
        </row>
        <row r="215">
          <cell r="E215" t="str">
            <v>Sacramento County Dept of Transportation</v>
          </cell>
          <cell r="J215">
            <v>2020</v>
          </cell>
          <cell r="M215">
            <v>50000000</v>
          </cell>
          <cell r="Y215">
            <v>2013</v>
          </cell>
          <cell r="Z215">
            <v>7500000</v>
          </cell>
          <cell r="AB215">
            <v>2016</v>
          </cell>
          <cell r="AC215">
            <v>10000000</v>
          </cell>
          <cell r="AE215">
            <v>2018</v>
          </cell>
          <cell r="AF215">
            <v>32500000</v>
          </cell>
        </row>
        <row r="216">
          <cell r="E216" t="str">
            <v>City of Galt Dept of Public Works</v>
          </cell>
          <cell r="J216">
            <v>2020</v>
          </cell>
          <cell r="M216">
            <v>51051000</v>
          </cell>
          <cell r="Y216">
            <v>2013</v>
          </cell>
          <cell r="Z216">
            <v>7657650</v>
          </cell>
          <cell r="AB216">
            <v>2016</v>
          </cell>
          <cell r="AC216">
            <v>10210200</v>
          </cell>
          <cell r="AE216">
            <v>2018</v>
          </cell>
          <cell r="AF216">
            <v>33183150</v>
          </cell>
        </row>
        <row r="217">
          <cell r="E217" t="str">
            <v>Caltrans District 3</v>
          </cell>
          <cell r="J217">
            <v>2020</v>
          </cell>
          <cell r="M217">
            <v>68500000</v>
          </cell>
          <cell r="Y217">
            <v>2013</v>
          </cell>
          <cell r="Z217">
            <v>10275000</v>
          </cell>
          <cell r="AB217">
            <v>2016</v>
          </cell>
          <cell r="AC217">
            <v>13700000</v>
          </cell>
          <cell r="AE217">
            <v>2018</v>
          </cell>
          <cell r="AF217">
            <v>44525000</v>
          </cell>
        </row>
        <row r="218">
          <cell r="E218" t="str">
            <v>City of Rocklin Division of Engineering</v>
          </cell>
          <cell r="J218">
            <v>2016</v>
          </cell>
          <cell r="M218">
            <v>150000</v>
          </cell>
          <cell r="Z218">
            <v>22500</v>
          </cell>
          <cell r="AC218">
            <v>30000</v>
          </cell>
          <cell r="AF218">
            <v>97500</v>
          </cell>
        </row>
        <row r="219">
          <cell r="E219" t="str">
            <v>City of Rocklin Division of Engineering</v>
          </cell>
          <cell r="J219">
            <v>2016</v>
          </cell>
          <cell r="M219">
            <v>300000</v>
          </cell>
          <cell r="Z219">
            <v>45000</v>
          </cell>
          <cell r="AC219">
            <v>60000</v>
          </cell>
          <cell r="AF219">
            <v>195000</v>
          </cell>
        </row>
        <row r="220">
          <cell r="E220" t="str">
            <v>City of Live Oak</v>
          </cell>
          <cell r="J220">
            <v>2016</v>
          </cell>
          <cell r="M220">
            <v>450000</v>
          </cell>
          <cell r="Z220">
            <v>67500</v>
          </cell>
          <cell r="AC220">
            <v>90000</v>
          </cell>
          <cell r="AF220">
            <v>292500</v>
          </cell>
        </row>
        <row r="221">
          <cell r="E221" t="str">
            <v>City of Sacramento Dept of Transportation</v>
          </cell>
          <cell r="J221">
            <v>2016</v>
          </cell>
          <cell r="M221">
            <v>857000</v>
          </cell>
          <cell r="Z221">
            <v>128550</v>
          </cell>
          <cell r="AC221">
            <v>171400</v>
          </cell>
          <cell r="AF221">
            <v>557050</v>
          </cell>
        </row>
        <row r="222">
          <cell r="E222" t="str">
            <v>Sacramento County Dept of Transportation</v>
          </cell>
          <cell r="J222">
            <v>2016</v>
          </cell>
          <cell r="M222">
            <v>2800000</v>
          </cell>
          <cell r="Z222">
            <v>420000</v>
          </cell>
          <cell r="AC222">
            <v>560000</v>
          </cell>
          <cell r="AF222">
            <v>1820000</v>
          </cell>
        </row>
        <row r="223">
          <cell r="E223" t="str">
            <v>City of Live Oak</v>
          </cell>
          <cell r="J223">
            <v>2016</v>
          </cell>
          <cell r="M223">
            <v>3200000</v>
          </cell>
          <cell r="Z223">
            <v>480000</v>
          </cell>
          <cell r="AC223">
            <v>640000</v>
          </cell>
          <cell r="AF223">
            <v>2080000</v>
          </cell>
        </row>
        <row r="224">
          <cell r="E224" t="str">
            <v>El Dorado County Dept of Transportation</v>
          </cell>
          <cell r="J224">
            <v>2017</v>
          </cell>
          <cell r="M224">
            <v>5000000</v>
          </cell>
          <cell r="Z224">
            <v>750000</v>
          </cell>
          <cell r="AC224">
            <v>1000000</v>
          </cell>
          <cell r="AF224">
            <v>3250000</v>
          </cell>
        </row>
        <row r="225">
          <cell r="E225" t="str">
            <v>Sacramento County Dept of Transportation</v>
          </cell>
          <cell r="J225">
            <v>2019</v>
          </cell>
          <cell r="M225">
            <v>10947600</v>
          </cell>
          <cell r="Z225">
            <v>1642140</v>
          </cell>
          <cell r="AC225">
            <v>2189520</v>
          </cell>
          <cell r="AF225">
            <v>7115940</v>
          </cell>
        </row>
        <row r="226">
          <cell r="E226" t="str">
            <v>City of Rancho Cordova</v>
          </cell>
          <cell r="J226">
            <v>2020</v>
          </cell>
          <cell r="M226">
            <v>30500000</v>
          </cell>
          <cell r="Z226">
            <v>4575000</v>
          </cell>
          <cell r="AC226">
            <v>6100000</v>
          </cell>
          <cell r="AF226">
            <v>19825000</v>
          </cell>
        </row>
        <row r="227">
          <cell r="E227" t="str">
            <v>Town of Loomis Dept of Public Works</v>
          </cell>
          <cell r="J227">
            <v>2017</v>
          </cell>
          <cell r="M227">
            <v>2000000</v>
          </cell>
          <cell r="Y227">
            <v>2014</v>
          </cell>
          <cell r="Z227">
            <v>300000</v>
          </cell>
          <cell r="AB227">
            <v>2015</v>
          </cell>
          <cell r="AC227">
            <v>400000</v>
          </cell>
          <cell r="AE227">
            <v>2016</v>
          </cell>
          <cell r="AF227">
            <v>1300000</v>
          </cell>
        </row>
        <row r="228">
          <cell r="E228" t="str">
            <v>Yuba County Dept of Public Works</v>
          </cell>
          <cell r="J228">
            <v>2017</v>
          </cell>
          <cell r="M228">
            <v>2000000</v>
          </cell>
          <cell r="Y228">
            <v>2014</v>
          </cell>
          <cell r="Z228">
            <v>300000</v>
          </cell>
          <cell r="AB228">
            <v>2015</v>
          </cell>
          <cell r="AC228">
            <v>400000</v>
          </cell>
          <cell r="AE228">
            <v>2016</v>
          </cell>
          <cell r="AF228">
            <v>1300000</v>
          </cell>
        </row>
        <row r="229">
          <cell r="E229" t="str">
            <v>Yuba County Dept of Public Works</v>
          </cell>
          <cell r="J229">
            <v>2017</v>
          </cell>
          <cell r="M229">
            <v>2000000</v>
          </cell>
          <cell r="Y229">
            <v>2014</v>
          </cell>
          <cell r="Z229">
            <v>300000</v>
          </cell>
          <cell r="AB229">
            <v>2015</v>
          </cell>
          <cell r="AC229">
            <v>400000</v>
          </cell>
          <cell r="AE229">
            <v>2016</v>
          </cell>
          <cell r="AF229">
            <v>1300000</v>
          </cell>
        </row>
        <row r="230">
          <cell r="E230" t="str">
            <v>Yuba County Dept of Public Works</v>
          </cell>
          <cell r="J230">
            <v>2017</v>
          </cell>
          <cell r="M230">
            <v>2656000</v>
          </cell>
          <cell r="Y230">
            <v>2014</v>
          </cell>
          <cell r="Z230">
            <v>398400</v>
          </cell>
          <cell r="AB230">
            <v>2015</v>
          </cell>
          <cell r="AC230">
            <v>531200</v>
          </cell>
          <cell r="AE230">
            <v>2016</v>
          </cell>
          <cell r="AF230">
            <v>1726400</v>
          </cell>
        </row>
        <row r="231">
          <cell r="E231" t="str">
            <v>Yuba County Dept of Public Works</v>
          </cell>
          <cell r="J231">
            <v>2017</v>
          </cell>
          <cell r="M231">
            <v>2780000</v>
          </cell>
          <cell r="Y231">
            <v>2014</v>
          </cell>
          <cell r="Z231">
            <v>417000</v>
          </cell>
          <cell r="AB231">
            <v>2015</v>
          </cell>
          <cell r="AC231">
            <v>556000</v>
          </cell>
          <cell r="AE231">
            <v>2016</v>
          </cell>
          <cell r="AF231">
            <v>1807000</v>
          </cell>
        </row>
        <row r="232">
          <cell r="E232" t="str">
            <v>El Dorado County Dept of Transportation</v>
          </cell>
          <cell r="J232">
            <v>2018</v>
          </cell>
          <cell r="M232">
            <v>4910000</v>
          </cell>
          <cell r="Y232">
            <v>2014</v>
          </cell>
          <cell r="Z232">
            <v>736500</v>
          </cell>
          <cell r="AB232">
            <v>2016</v>
          </cell>
          <cell r="AC232">
            <v>982000</v>
          </cell>
          <cell r="AE232">
            <v>2017</v>
          </cell>
          <cell r="AF232">
            <v>3191500</v>
          </cell>
        </row>
        <row r="233">
          <cell r="E233" t="str">
            <v>City of Folsom Dept of Public Works</v>
          </cell>
          <cell r="J233">
            <v>2018</v>
          </cell>
          <cell r="M233">
            <v>5000000</v>
          </cell>
          <cell r="Y233">
            <v>2014</v>
          </cell>
          <cell r="Z233">
            <v>750000</v>
          </cell>
          <cell r="AB233">
            <v>2016</v>
          </cell>
          <cell r="AC233">
            <v>1000000</v>
          </cell>
          <cell r="AE233">
            <v>2017</v>
          </cell>
          <cell r="AF233">
            <v>3250000</v>
          </cell>
        </row>
        <row r="234">
          <cell r="E234" t="str">
            <v>City of Roseville Dept of Public Works</v>
          </cell>
          <cell r="J234">
            <v>2018</v>
          </cell>
          <cell r="M234">
            <v>6000000</v>
          </cell>
          <cell r="Y234">
            <v>2014</v>
          </cell>
          <cell r="Z234">
            <v>900000</v>
          </cell>
          <cell r="AB234">
            <v>2016</v>
          </cell>
          <cell r="AC234">
            <v>1200000</v>
          </cell>
          <cell r="AE234">
            <v>2017</v>
          </cell>
          <cell r="AF234">
            <v>3900000</v>
          </cell>
        </row>
        <row r="235">
          <cell r="E235" t="str">
            <v>Yuba County Dept of Public Works</v>
          </cell>
          <cell r="J235">
            <v>2018</v>
          </cell>
          <cell r="M235">
            <v>6000000</v>
          </cell>
          <cell r="Y235">
            <v>2014</v>
          </cell>
          <cell r="Z235">
            <v>900000</v>
          </cell>
          <cell r="AB235">
            <v>2016</v>
          </cell>
          <cell r="AC235">
            <v>1200000</v>
          </cell>
          <cell r="AE235">
            <v>2017</v>
          </cell>
          <cell r="AF235">
            <v>3900000</v>
          </cell>
        </row>
        <row r="236">
          <cell r="E236" t="str">
            <v>City of Sacramento Dept of Transportation</v>
          </cell>
          <cell r="J236">
            <v>2018</v>
          </cell>
          <cell r="M236">
            <v>7000000</v>
          </cell>
          <cell r="Y236">
            <v>2014</v>
          </cell>
          <cell r="Z236">
            <v>1050000</v>
          </cell>
          <cell r="AB236">
            <v>2016</v>
          </cell>
          <cell r="AC236">
            <v>1400000</v>
          </cell>
          <cell r="AE236">
            <v>2017</v>
          </cell>
          <cell r="AF236">
            <v>4550000</v>
          </cell>
        </row>
        <row r="237">
          <cell r="E237" t="str">
            <v>Yolo County Dept of Public Works</v>
          </cell>
          <cell r="J237">
            <v>2020</v>
          </cell>
          <cell r="M237">
            <v>10000000</v>
          </cell>
          <cell r="Y237">
            <v>2014</v>
          </cell>
          <cell r="Z237">
            <v>1500000</v>
          </cell>
          <cell r="AB237">
            <v>2017</v>
          </cell>
          <cell r="AC237">
            <v>2000000</v>
          </cell>
          <cell r="AE237">
            <v>2018</v>
          </cell>
          <cell r="AF237">
            <v>6500000</v>
          </cell>
        </row>
        <row r="238">
          <cell r="E238" t="str">
            <v>El Dorado County Dept of Transportation</v>
          </cell>
          <cell r="J238">
            <v>2020</v>
          </cell>
          <cell r="M238">
            <v>10614000</v>
          </cell>
          <cell r="Y238">
            <v>2014</v>
          </cell>
          <cell r="Z238">
            <v>1592100</v>
          </cell>
          <cell r="AB238">
            <v>2017</v>
          </cell>
          <cell r="AC238">
            <v>2122800</v>
          </cell>
          <cell r="AE238">
            <v>2018</v>
          </cell>
          <cell r="AF238">
            <v>6899100</v>
          </cell>
        </row>
        <row r="239">
          <cell r="E239" t="str">
            <v>City of Rancho Cordova</v>
          </cell>
          <cell r="J239">
            <v>2020</v>
          </cell>
          <cell r="M239">
            <v>12000000</v>
          </cell>
          <cell r="Y239">
            <v>2014</v>
          </cell>
          <cell r="Z239">
            <v>1800000</v>
          </cell>
          <cell r="AB239">
            <v>2017</v>
          </cell>
          <cell r="AC239">
            <v>2400000</v>
          </cell>
          <cell r="AE239">
            <v>2018</v>
          </cell>
          <cell r="AF239">
            <v>7800000</v>
          </cell>
        </row>
        <row r="240">
          <cell r="E240" t="str">
            <v>City of Yuba City Dept of Public Works</v>
          </cell>
          <cell r="J240">
            <v>2020</v>
          </cell>
          <cell r="M240">
            <v>13486400</v>
          </cell>
          <cell r="Y240">
            <v>2014</v>
          </cell>
          <cell r="Z240">
            <v>2022960</v>
          </cell>
          <cell r="AB240">
            <v>2017</v>
          </cell>
          <cell r="AC240">
            <v>2697280</v>
          </cell>
          <cell r="AE240">
            <v>2018</v>
          </cell>
          <cell r="AF240">
            <v>8766160</v>
          </cell>
        </row>
        <row r="241">
          <cell r="E241" t="str">
            <v>City of Yuba City Dept of Public Works</v>
          </cell>
          <cell r="J241">
            <v>2020</v>
          </cell>
          <cell r="M241">
            <v>14633100</v>
          </cell>
          <cell r="Y241">
            <v>2014</v>
          </cell>
          <cell r="Z241">
            <v>2194965</v>
          </cell>
          <cell r="AB241">
            <v>2017</v>
          </cell>
          <cell r="AC241">
            <v>2926620</v>
          </cell>
          <cell r="AE241">
            <v>2018</v>
          </cell>
          <cell r="AF241">
            <v>9511515</v>
          </cell>
        </row>
        <row r="242">
          <cell r="E242" t="str">
            <v>City of Davis Dept of Public Works</v>
          </cell>
          <cell r="J242">
            <v>2020</v>
          </cell>
          <cell r="M242">
            <v>15000000</v>
          </cell>
          <cell r="Y242">
            <v>2014</v>
          </cell>
          <cell r="Z242">
            <v>2250000</v>
          </cell>
          <cell r="AB242">
            <v>2017</v>
          </cell>
          <cell r="AC242">
            <v>3000000</v>
          </cell>
          <cell r="AE242">
            <v>2018</v>
          </cell>
          <cell r="AF242">
            <v>9750000</v>
          </cell>
        </row>
        <row r="243">
          <cell r="E243" t="str">
            <v>Sacramento County Dept of Transportation</v>
          </cell>
          <cell r="J243">
            <v>2020</v>
          </cell>
          <cell r="M243">
            <v>16250000</v>
          </cell>
          <cell r="Y243">
            <v>2014</v>
          </cell>
          <cell r="Z243">
            <v>2437500</v>
          </cell>
          <cell r="AB243">
            <v>2017</v>
          </cell>
          <cell r="AC243">
            <v>3250000</v>
          </cell>
          <cell r="AE243">
            <v>2018</v>
          </cell>
          <cell r="AF243">
            <v>10562500</v>
          </cell>
        </row>
        <row r="244">
          <cell r="E244" t="str">
            <v>Sacramento County Dept of Transportation</v>
          </cell>
          <cell r="J244">
            <v>2020</v>
          </cell>
          <cell r="M244">
            <v>16400000</v>
          </cell>
          <cell r="Y244">
            <v>2014</v>
          </cell>
          <cell r="Z244">
            <v>2460000</v>
          </cell>
          <cell r="AB244">
            <v>2017</v>
          </cell>
          <cell r="AC244">
            <v>3280000</v>
          </cell>
          <cell r="AE244">
            <v>2018</v>
          </cell>
          <cell r="AF244">
            <v>10660000</v>
          </cell>
        </row>
        <row r="245">
          <cell r="E245" t="str">
            <v>Sacramento County Dept of Transportation</v>
          </cell>
          <cell r="J245">
            <v>2020</v>
          </cell>
          <cell r="M245">
            <v>17000000</v>
          </cell>
          <cell r="Y245">
            <v>2014</v>
          </cell>
          <cell r="Z245">
            <v>2550000</v>
          </cell>
          <cell r="AB245">
            <v>2017</v>
          </cell>
          <cell r="AC245">
            <v>3400000</v>
          </cell>
          <cell r="AE245">
            <v>2018</v>
          </cell>
          <cell r="AF245">
            <v>11050000</v>
          </cell>
        </row>
        <row r="246">
          <cell r="E246" t="str">
            <v>City of Yuba City Dept of Public Works</v>
          </cell>
          <cell r="J246">
            <v>2020</v>
          </cell>
          <cell r="M246">
            <v>23684600</v>
          </cell>
          <cell r="Y246">
            <v>2014</v>
          </cell>
          <cell r="Z246">
            <v>3552690</v>
          </cell>
          <cell r="AB246">
            <v>2017</v>
          </cell>
          <cell r="AC246">
            <v>4736920</v>
          </cell>
          <cell r="AE246">
            <v>2018</v>
          </cell>
          <cell r="AF246">
            <v>15394990</v>
          </cell>
        </row>
        <row r="247">
          <cell r="E247" t="str">
            <v>City of Sacramento Dept of Transportation</v>
          </cell>
          <cell r="J247">
            <v>2020</v>
          </cell>
          <cell r="M247">
            <v>25000000</v>
          </cell>
          <cell r="Y247">
            <v>2014</v>
          </cell>
          <cell r="Z247">
            <v>3750000</v>
          </cell>
          <cell r="AB247">
            <v>2017</v>
          </cell>
          <cell r="AC247">
            <v>5000000</v>
          </cell>
          <cell r="AE247">
            <v>2018</v>
          </cell>
          <cell r="AF247">
            <v>16250000</v>
          </cell>
        </row>
        <row r="248">
          <cell r="E248" t="str">
            <v>Yuba County Dept of Public Works</v>
          </cell>
          <cell r="J248">
            <v>2020</v>
          </cell>
          <cell r="M248">
            <v>27000000</v>
          </cell>
          <cell r="Y248">
            <v>2014</v>
          </cell>
          <cell r="Z248">
            <v>4050000</v>
          </cell>
          <cell r="AB248">
            <v>2017</v>
          </cell>
          <cell r="AC248">
            <v>5400000</v>
          </cell>
          <cell r="AE248">
            <v>2018</v>
          </cell>
          <cell r="AF248">
            <v>17550000</v>
          </cell>
        </row>
        <row r="249">
          <cell r="E249" t="str">
            <v>Sacramento County Dept of Transportation</v>
          </cell>
          <cell r="J249">
            <v>2020</v>
          </cell>
          <cell r="M249">
            <v>29000000</v>
          </cell>
          <cell r="Y249">
            <v>2014</v>
          </cell>
          <cell r="Z249">
            <v>4350000</v>
          </cell>
          <cell r="AB249">
            <v>2017</v>
          </cell>
          <cell r="AC249">
            <v>5800000</v>
          </cell>
          <cell r="AE249">
            <v>2018</v>
          </cell>
          <cell r="AF249">
            <v>18850000</v>
          </cell>
        </row>
        <row r="250">
          <cell r="E250" t="str">
            <v>City of Elk Grove</v>
          </cell>
          <cell r="J250">
            <v>2021</v>
          </cell>
          <cell r="M250">
            <v>31556020</v>
          </cell>
          <cell r="Y250">
            <v>2014</v>
          </cell>
          <cell r="Z250">
            <v>4733403</v>
          </cell>
          <cell r="AB250">
            <v>2017</v>
          </cell>
          <cell r="AC250">
            <v>6311204</v>
          </cell>
          <cell r="AE250">
            <v>2019</v>
          </cell>
          <cell r="AF250">
            <v>20511413</v>
          </cell>
        </row>
        <row r="251">
          <cell r="E251" t="str">
            <v>Sacramento County Dept of Transportation</v>
          </cell>
          <cell r="J251">
            <v>2021</v>
          </cell>
          <cell r="M251">
            <v>37500000</v>
          </cell>
          <cell r="Y251">
            <v>2014</v>
          </cell>
          <cell r="Z251">
            <v>5625000</v>
          </cell>
          <cell r="AB251">
            <v>2017</v>
          </cell>
          <cell r="AC251">
            <v>7500000</v>
          </cell>
          <cell r="AE251">
            <v>2019</v>
          </cell>
          <cell r="AF251">
            <v>24375000</v>
          </cell>
        </row>
        <row r="252">
          <cell r="E252" t="str">
            <v>Sacramento County Dept of Transportation</v>
          </cell>
          <cell r="J252">
            <v>2021</v>
          </cell>
          <cell r="M252">
            <v>45000000</v>
          </cell>
          <cell r="Y252">
            <v>2014</v>
          </cell>
          <cell r="Z252">
            <v>6750000</v>
          </cell>
          <cell r="AB252">
            <v>2017</v>
          </cell>
          <cell r="AC252">
            <v>9000000</v>
          </cell>
          <cell r="AE252">
            <v>2019</v>
          </cell>
          <cell r="AF252">
            <v>29250000</v>
          </cell>
        </row>
        <row r="253">
          <cell r="E253" t="str">
            <v>Yuba County Dept of Public Works</v>
          </cell>
          <cell r="J253">
            <v>2017</v>
          </cell>
          <cell r="M253">
            <v>267000</v>
          </cell>
          <cell r="Z253">
            <v>40050</v>
          </cell>
          <cell r="AC253">
            <v>53400</v>
          </cell>
          <cell r="AF253">
            <v>173550</v>
          </cell>
        </row>
        <row r="254">
          <cell r="E254" t="str">
            <v>Yuba County Dept of Public Works</v>
          </cell>
          <cell r="J254">
            <v>2017</v>
          </cell>
          <cell r="M254">
            <v>270000</v>
          </cell>
          <cell r="Z254">
            <v>40500</v>
          </cell>
          <cell r="AC254">
            <v>54000</v>
          </cell>
          <cell r="AF254">
            <v>175500</v>
          </cell>
        </row>
        <row r="255">
          <cell r="E255" t="str">
            <v>City of Live Oak</v>
          </cell>
          <cell r="J255">
            <v>2017</v>
          </cell>
          <cell r="M255">
            <v>2100000</v>
          </cell>
          <cell r="Z255">
            <v>315000</v>
          </cell>
          <cell r="AC255">
            <v>420000</v>
          </cell>
          <cell r="AF255">
            <v>1365000</v>
          </cell>
        </row>
        <row r="256">
          <cell r="E256" t="str">
            <v>Sacramento County Dept of Transportation</v>
          </cell>
          <cell r="J256">
            <v>2018</v>
          </cell>
          <cell r="M256">
            <v>7600000</v>
          </cell>
          <cell r="Z256">
            <v>1140000</v>
          </cell>
          <cell r="AC256">
            <v>1520000</v>
          </cell>
          <cell r="AF256">
            <v>4940000</v>
          </cell>
        </row>
        <row r="257">
          <cell r="E257" t="str">
            <v>Sacramento County Dept of Transportation</v>
          </cell>
          <cell r="J257">
            <v>2021</v>
          </cell>
          <cell r="M257">
            <v>61566993</v>
          </cell>
          <cell r="Z257">
            <v>9235048.9499999993</v>
          </cell>
          <cell r="AC257">
            <v>12313398.600000001</v>
          </cell>
          <cell r="AF257">
            <v>40018545.450000003</v>
          </cell>
        </row>
        <row r="258">
          <cell r="E258" t="str">
            <v>City of Roseville Dept of Public Works</v>
          </cell>
          <cell r="J258">
            <v>2018</v>
          </cell>
          <cell r="M258">
            <v>1500000</v>
          </cell>
          <cell r="Y258">
            <v>2015</v>
          </cell>
          <cell r="Z258">
            <v>225000</v>
          </cell>
          <cell r="AB258">
            <v>2016</v>
          </cell>
          <cell r="AC258">
            <v>300000</v>
          </cell>
          <cell r="AE258">
            <v>2017</v>
          </cell>
          <cell r="AF258">
            <v>975000</v>
          </cell>
        </row>
        <row r="259">
          <cell r="E259" t="str">
            <v>Placer County Dept of Public Works</v>
          </cell>
          <cell r="J259">
            <v>2018</v>
          </cell>
          <cell r="M259">
            <v>1514700</v>
          </cell>
          <cell r="Y259">
            <v>2015</v>
          </cell>
          <cell r="Z259">
            <v>227205</v>
          </cell>
          <cell r="AB259">
            <v>2016</v>
          </cell>
          <cell r="AC259">
            <v>302940</v>
          </cell>
          <cell r="AE259">
            <v>2017</v>
          </cell>
          <cell r="AF259">
            <v>984555</v>
          </cell>
        </row>
        <row r="260">
          <cell r="E260" t="str">
            <v>City of Folsom Dept of Public Works</v>
          </cell>
          <cell r="J260">
            <v>2018</v>
          </cell>
          <cell r="M260">
            <v>3000000</v>
          </cell>
          <cell r="Y260">
            <v>2015</v>
          </cell>
          <cell r="Z260">
            <v>450000</v>
          </cell>
          <cell r="AB260">
            <v>2016</v>
          </cell>
          <cell r="AC260">
            <v>600000</v>
          </cell>
          <cell r="AE260">
            <v>2017</v>
          </cell>
          <cell r="AF260">
            <v>1950000</v>
          </cell>
        </row>
        <row r="261">
          <cell r="E261" t="str">
            <v>Yuba County Dept of Public Works</v>
          </cell>
          <cell r="J261">
            <v>2018</v>
          </cell>
          <cell r="M261">
            <v>3250000</v>
          </cell>
          <cell r="Y261">
            <v>2015</v>
          </cell>
          <cell r="Z261">
            <v>487500</v>
          </cell>
          <cell r="AB261">
            <v>2016</v>
          </cell>
          <cell r="AC261">
            <v>650000</v>
          </cell>
          <cell r="AE261">
            <v>2017</v>
          </cell>
          <cell r="AF261">
            <v>2112500</v>
          </cell>
        </row>
        <row r="262">
          <cell r="E262" t="str">
            <v>City of Folsom Dept of Public Works</v>
          </cell>
          <cell r="J262">
            <v>2018</v>
          </cell>
          <cell r="M262">
            <v>3300000</v>
          </cell>
          <cell r="Y262">
            <v>2015</v>
          </cell>
          <cell r="Z262">
            <v>495000</v>
          </cell>
          <cell r="AB262">
            <v>2016</v>
          </cell>
          <cell r="AC262">
            <v>660000</v>
          </cell>
          <cell r="AE262">
            <v>2017</v>
          </cell>
          <cell r="AF262">
            <v>2145000</v>
          </cell>
        </row>
        <row r="263">
          <cell r="E263" t="str">
            <v>City of Sacramento Dept of Transportation</v>
          </cell>
          <cell r="J263">
            <v>2019</v>
          </cell>
          <cell r="M263">
            <v>7000000</v>
          </cell>
          <cell r="Y263">
            <v>2015</v>
          </cell>
          <cell r="Z263">
            <v>1050000</v>
          </cell>
          <cell r="AB263">
            <v>2017</v>
          </cell>
          <cell r="AC263">
            <v>1400000</v>
          </cell>
          <cell r="AE263">
            <v>2018</v>
          </cell>
          <cell r="AF263">
            <v>4550000</v>
          </cell>
        </row>
        <row r="264">
          <cell r="E264" t="str">
            <v>Sacramento County Dept of Transportation</v>
          </cell>
          <cell r="J264">
            <v>2021</v>
          </cell>
          <cell r="M264">
            <v>20000000</v>
          </cell>
          <cell r="Y264">
            <v>2015</v>
          </cell>
          <cell r="Z264">
            <v>3000000</v>
          </cell>
          <cell r="AB264">
            <v>2018</v>
          </cell>
          <cell r="AC264">
            <v>4000000</v>
          </cell>
          <cell r="AE264">
            <v>2019</v>
          </cell>
          <cell r="AF264">
            <v>13000000</v>
          </cell>
        </row>
        <row r="265">
          <cell r="E265" t="str">
            <v>Sacramento County Dept of Transportation</v>
          </cell>
          <cell r="J265">
            <v>2021</v>
          </cell>
          <cell r="M265">
            <v>20000000</v>
          </cell>
          <cell r="Y265">
            <v>2015</v>
          </cell>
          <cell r="Z265">
            <v>3000000</v>
          </cell>
          <cell r="AB265">
            <v>2018</v>
          </cell>
          <cell r="AC265">
            <v>4000000</v>
          </cell>
          <cell r="AE265">
            <v>2019</v>
          </cell>
          <cell r="AF265">
            <v>13000000</v>
          </cell>
        </row>
        <row r="266">
          <cell r="E266" t="str">
            <v>City of Sacramento Dept of Transportation</v>
          </cell>
          <cell r="J266">
            <v>2021</v>
          </cell>
          <cell r="M266">
            <v>20000000</v>
          </cell>
          <cell r="Y266">
            <v>2015</v>
          </cell>
          <cell r="Z266">
            <v>3000000</v>
          </cell>
          <cell r="AB266">
            <v>2018</v>
          </cell>
          <cell r="AC266">
            <v>4000000</v>
          </cell>
          <cell r="AE266">
            <v>2019</v>
          </cell>
          <cell r="AF266">
            <v>13000000</v>
          </cell>
        </row>
        <row r="267">
          <cell r="E267" t="str">
            <v>Sacramento County Dept of Transportation</v>
          </cell>
          <cell r="J267">
            <v>2022</v>
          </cell>
          <cell r="M267">
            <v>30000000</v>
          </cell>
          <cell r="Y267">
            <v>2015</v>
          </cell>
          <cell r="Z267">
            <v>4500000</v>
          </cell>
          <cell r="AB267">
            <v>2018</v>
          </cell>
          <cell r="AC267">
            <v>6000000</v>
          </cell>
          <cell r="AE267">
            <v>2020</v>
          </cell>
          <cell r="AF267">
            <v>19500000</v>
          </cell>
        </row>
        <row r="268">
          <cell r="E268" t="str">
            <v>City of Lincoln Dept of Public Works</v>
          </cell>
          <cell r="J268">
            <v>2022</v>
          </cell>
          <cell r="M268">
            <v>60000000</v>
          </cell>
          <cell r="Y268">
            <v>2015</v>
          </cell>
          <cell r="Z268">
            <v>9000000</v>
          </cell>
          <cell r="AB268">
            <v>2018</v>
          </cell>
          <cell r="AC268">
            <v>12000000</v>
          </cell>
          <cell r="AE268">
            <v>2020</v>
          </cell>
          <cell r="AF268">
            <v>39000000</v>
          </cell>
        </row>
        <row r="269">
          <cell r="E269" t="str">
            <v>Sacramento County Dept of Transportation</v>
          </cell>
          <cell r="J269">
            <v>2025</v>
          </cell>
          <cell r="M269">
            <v>110800000</v>
          </cell>
          <cell r="Y269">
            <v>2015</v>
          </cell>
          <cell r="Z269">
            <v>16620000</v>
          </cell>
          <cell r="AB269">
            <v>2020</v>
          </cell>
          <cell r="AC269">
            <v>22160000</v>
          </cell>
          <cell r="AE269">
            <v>2023</v>
          </cell>
          <cell r="AF269">
            <v>72020000</v>
          </cell>
        </row>
        <row r="270">
          <cell r="E270" t="str">
            <v>Caltrans District 3</v>
          </cell>
          <cell r="J270">
            <v>2025</v>
          </cell>
          <cell r="M270">
            <v>150000000</v>
          </cell>
          <cell r="Y270">
            <v>2015</v>
          </cell>
          <cell r="Z270">
            <v>22500000</v>
          </cell>
          <cell r="AB270">
            <v>2020</v>
          </cell>
          <cell r="AC270">
            <v>30000000</v>
          </cell>
          <cell r="AE270">
            <v>2023</v>
          </cell>
          <cell r="AF270">
            <v>97500000</v>
          </cell>
        </row>
        <row r="271">
          <cell r="E271" t="str">
            <v>Yuba County Dept of Public Works</v>
          </cell>
          <cell r="J271">
            <v>2018</v>
          </cell>
          <cell r="M271">
            <v>215000</v>
          </cell>
          <cell r="Z271">
            <v>32250</v>
          </cell>
          <cell r="AC271">
            <v>43000</v>
          </cell>
          <cell r="AF271">
            <v>139750</v>
          </cell>
        </row>
        <row r="272">
          <cell r="E272" t="str">
            <v>Yuba County Dept of Public Works</v>
          </cell>
          <cell r="J272">
            <v>2018</v>
          </cell>
          <cell r="M272">
            <v>215000</v>
          </cell>
          <cell r="Z272">
            <v>32250</v>
          </cell>
          <cell r="AC272">
            <v>43000</v>
          </cell>
          <cell r="AF272">
            <v>139750</v>
          </cell>
        </row>
        <row r="273">
          <cell r="E273" t="str">
            <v>Yuba County Dept of Public Works</v>
          </cell>
          <cell r="J273">
            <v>2018</v>
          </cell>
          <cell r="M273">
            <v>267000</v>
          </cell>
          <cell r="Z273">
            <v>40050</v>
          </cell>
          <cell r="AC273">
            <v>53400</v>
          </cell>
          <cell r="AF273">
            <v>173550</v>
          </cell>
        </row>
        <row r="274">
          <cell r="E274" t="str">
            <v>City of Live Oak</v>
          </cell>
          <cell r="J274">
            <v>2018</v>
          </cell>
          <cell r="M274">
            <v>320000</v>
          </cell>
          <cell r="Z274">
            <v>48000</v>
          </cell>
          <cell r="AC274">
            <v>64000</v>
          </cell>
          <cell r="AF274">
            <v>208000</v>
          </cell>
        </row>
        <row r="275">
          <cell r="E275" t="str">
            <v>Yuba County Dept of Public Works</v>
          </cell>
          <cell r="J275">
            <v>2018</v>
          </cell>
          <cell r="M275">
            <v>325000</v>
          </cell>
          <cell r="Z275">
            <v>48750</v>
          </cell>
          <cell r="AC275">
            <v>65000</v>
          </cell>
          <cell r="AF275">
            <v>211250</v>
          </cell>
        </row>
        <row r="276">
          <cell r="E276" t="str">
            <v>City of Live Oak</v>
          </cell>
          <cell r="J276">
            <v>2018</v>
          </cell>
          <cell r="M276">
            <v>600000</v>
          </cell>
          <cell r="Z276">
            <v>90000</v>
          </cell>
          <cell r="AC276">
            <v>120000</v>
          </cell>
          <cell r="AF276">
            <v>390000</v>
          </cell>
        </row>
        <row r="277">
          <cell r="E277" t="str">
            <v>City of Folsom Dept of Public Works</v>
          </cell>
          <cell r="J277">
            <v>2018</v>
          </cell>
          <cell r="M277">
            <v>1200000</v>
          </cell>
          <cell r="Z277">
            <v>180000</v>
          </cell>
          <cell r="AC277">
            <v>240000</v>
          </cell>
          <cell r="AF277">
            <v>780000</v>
          </cell>
        </row>
        <row r="278">
          <cell r="E278" t="str">
            <v>Yuba County Dept of Public Works</v>
          </cell>
          <cell r="J278">
            <v>2018</v>
          </cell>
          <cell r="M278">
            <v>1950000</v>
          </cell>
          <cell r="Z278">
            <v>292500</v>
          </cell>
          <cell r="AC278">
            <v>390000</v>
          </cell>
          <cell r="AF278">
            <v>1267500</v>
          </cell>
        </row>
        <row r="279">
          <cell r="E279" t="str">
            <v>City of Folsom Dept of Public Works</v>
          </cell>
          <cell r="J279">
            <v>2018</v>
          </cell>
          <cell r="M279">
            <v>2000000</v>
          </cell>
          <cell r="Z279">
            <v>300000</v>
          </cell>
          <cell r="AC279">
            <v>400000</v>
          </cell>
          <cell r="AF279">
            <v>1300000</v>
          </cell>
        </row>
        <row r="280">
          <cell r="E280" t="str">
            <v>Yuba County Dept of Public Works</v>
          </cell>
          <cell r="J280">
            <v>2018</v>
          </cell>
          <cell r="M280">
            <v>2650000</v>
          </cell>
          <cell r="Z280">
            <v>397500</v>
          </cell>
          <cell r="AC280">
            <v>530000</v>
          </cell>
          <cell r="AF280">
            <v>1722500</v>
          </cell>
        </row>
        <row r="281">
          <cell r="E281" t="str">
            <v>Yuba County Dept of Public Works</v>
          </cell>
          <cell r="J281">
            <v>2018</v>
          </cell>
          <cell r="M281">
            <v>3756000</v>
          </cell>
          <cell r="Z281">
            <v>563400</v>
          </cell>
          <cell r="AC281">
            <v>751200</v>
          </cell>
          <cell r="AF281">
            <v>2441400</v>
          </cell>
        </row>
        <row r="282">
          <cell r="E282" t="str">
            <v>Yuba County Dept of Public Works</v>
          </cell>
          <cell r="J282">
            <v>2018</v>
          </cell>
          <cell r="M282">
            <v>3955000</v>
          </cell>
          <cell r="Z282">
            <v>593250</v>
          </cell>
          <cell r="AC282">
            <v>791000</v>
          </cell>
          <cell r="AF282">
            <v>2570750</v>
          </cell>
        </row>
        <row r="283">
          <cell r="E283" t="str">
            <v>Sacramento County Dept of Transportation</v>
          </cell>
          <cell r="J283">
            <v>2021</v>
          </cell>
          <cell r="M283">
            <v>20000000</v>
          </cell>
          <cell r="Z283">
            <v>3000000</v>
          </cell>
          <cell r="AC283">
            <v>4000000</v>
          </cell>
          <cell r="AF283">
            <v>13000000</v>
          </cell>
        </row>
        <row r="284">
          <cell r="E284" t="str">
            <v>Sacramento County Dept of Transportation</v>
          </cell>
          <cell r="J284">
            <v>2022</v>
          </cell>
          <cell r="M284">
            <v>40698159</v>
          </cell>
          <cell r="Z284">
            <v>6104723.8499999996</v>
          </cell>
          <cell r="AC284">
            <v>8139631.8000000007</v>
          </cell>
          <cell r="AF284">
            <v>26453803.350000001</v>
          </cell>
        </row>
        <row r="285">
          <cell r="E285" t="str">
            <v>Yuba County Dept of Public Works</v>
          </cell>
          <cell r="J285">
            <v>2019</v>
          </cell>
          <cell r="M285">
            <v>3200000</v>
          </cell>
          <cell r="Y285">
            <v>2016</v>
          </cell>
          <cell r="Z285">
            <v>480000</v>
          </cell>
          <cell r="AB285">
            <v>2017</v>
          </cell>
          <cell r="AC285">
            <v>640000</v>
          </cell>
          <cell r="AE285">
            <v>2018</v>
          </cell>
          <cell r="AF285">
            <v>2080000</v>
          </cell>
        </row>
        <row r="286">
          <cell r="E286" t="str">
            <v>City of Sacramento Dept of Transportation</v>
          </cell>
          <cell r="J286">
            <v>2020</v>
          </cell>
          <cell r="M286">
            <v>4000000</v>
          </cell>
          <cell r="Y286">
            <v>2016</v>
          </cell>
          <cell r="Z286">
            <v>600000</v>
          </cell>
          <cell r="AB286">
            <v>2018</v>
          </cell>
          <cell r="AC286">
            <v>800000</v>
          </cell>
          <cell r="AE286">
            <v>2019</v>
          </cell>
          <cell r="AF286">
            <v>2600000</v>
          </cell>
        </row>
        <row r="287">
          <cell r="E287" t="str">
            <v>Yuba County Dept of Public Works</v>
          </cell>
          <cell r="J287">
            <v>2020</v>
          </cell>
          <cell r="M287">
            <v>4200000</v>
          </cell>
          <cell r="Y287">
            <v>2016</v>
          </cell>
          <cell r="Z287">
            <v>630000</v>
          </cell>
          <cell r="AB287">
            <v>2018</v>
          </cell>
          <cell r="AC287">
            <v>840000</v>
          </cell>
          <cell r="AE287">
            <v>2019</v>
          </cell>
          <cell r="AF287">
            <v>2730000</v>
          </cell>
        </row>
        <row r="288">
          <cell r="E288" t="str">
            <v>City of Woodland Dept of Public Works</v>
          </cell>
          <cell r="J288">
            <v>2020</v>
          </cell>
          <cell r="M288">
            <v>4500000</v>
          </cell>
          <cell r="Y288">
            <v>2016</v>
          </cell>
          <cell r="Z288">
            <v>675000</v>
          </cell>
          <cell r="AB288">
            <v>2018</v>
          </cell>
          <cell r="AC288">
            <v>900000</v>
          </cell>
          <cell r="AE288">
            <v>2019</v>
          </cell>
          <cell r="AF288">
            <v>2925000</v>
          </cell>
        </row>
        <row r="289">
          <cell r="E289" t="str">
            <v>Yuba County Dept of Public Works</v>
          </cell>
          <cell r="J289">
            <v>2020</v>
          </cell>
          <cell r="M289">
            <v>4500000</v>
          </cell>
          <cell r="Y289">
            <v>2016</v>
          </cell>
          <cell r="Z289">
            <v>675000</v>
          </cell>
          <cell r="AB289">
            <v>2018</v>
          </cell>
          <cell r="AC289">
            <v>900000</v>
          </cell>
          <cell r="AE289">
            <v>2019</v>
          </cell>
          <cell r="AF289">
            <v>2925000</v>
          </cell>
        </row>
        <row r="290">
          <cell r="E290" t="str">
            <v>City of Roseville Dept of Public Works</v>
          </cell>
          <cell r="J290">
            <v>2020</v>
          </cell>
          <cell r="M290">
            <v>5000000</v>
          </cell>
          <cell r="Y290">
            <v>2016</v>
          </cell>
          <cell r="Z290">
            <v>750000</v>
          </cell>
          <cell r="AB290">
            <v>2018</v>
          </cell>
          <cell r="AC290">
            <v>1000000</v>
          </cell>
          <cell r="AE290">
            <v>2019</v>
          </cell>
          <cell r="AF290">
            <v>3250000</v>
          </cell>
        </row>
        <row r="291">
          <cell r="E291" t="str">
            <v>El Dorado County Dept of Transportation</v>
          </cell>
          <cell r="J291">
            <v>2020</v>
          </cell>
          <cell r="M291">
            <v>5807000</v>
          </cell>
          <cell r="Y291">
            <v>2016</v>
          </cell>
          <cell r="Z291">
            <v>871050</v>
          </cell>
          <cell r="AB291">
            <v>2018</v>
          </cell>
          <cell r="AC291">
            <v>1161400</v>
          </cell>
          <cell r="AE291">
            <v>2019</v>
          </cell>
          <cell r="AF291">
            <v>3774550</v>
          </cell>
        </row>
        <row r="292">
          <cell r="E292" t="str">
            <v>City of Yuba City Dept of Public Works</v>
          </cell>
          <cell r="J292">
            <v>2020</v>
          </cell>
          <cell r="M292">
            <v>6632500</v>
          </cell>
          <cell r="Y292">
            <v>2016</v>
          </cell>
          <cell r="Z292">
            <v>994875</v>
          </cell>
          <cell r="AB292">
            <v>2018</v>
          </cell>
          <cell r="AC292">
            <v>1326500</v>
          </cell>
          <cell r="AE292">
            <v>2019</v>
          </cell>
          <cell r="AF292">
            <v>4311125</v>
          </cell>
        </row>
        <row r="293">
          <cell r="E293" t="str">
            <v>El Dorado County Dept of Transportation</v>
          </cell>
          <cell r="J293">
            <v>2020</v>
          </cell>
          <cell r="M293">
            <v>6902000</v>
          </cell>
          <cell r="Y293">
            <v>2016</v>
          </cell>
          <cell r="Z293">
            <v>1035300</v>
          </cell>
          <cell r="AB293">
            <v>2018</v>
          </cell>
          <cell r="AC293">
            <v>1380400</v>
          </cell>
          <cell r="AE293">
            <v>2019</v>
          </cell>
          <cell r="AF293">
            <v>4486300</v>
          </cell>
        </row>
        <row r="294">
          <cell r="E294" t="str">
            <v>Sacramento County Dept of Transportation</v>
          </cell>
          <cell r="J294">
            <v>2020</v>
          </cell>
          <cell r="M294">
            <v>8200000</v>
          </cell>
          <cell r="Y294">
            <v>2016</v>
          </cell>
          <cell r="Z294">
            <v>1230000</v>
          </cell>
          <cell r="AB294">
            <v>2018</v>
          </cell>
          <cell r="AC294">
            <v>1640000</v>
          </cell>
          <cell r="AE294">
            <v>2019</v>
          </cell>
          <cell r="AF294">
            <v>5330000</v>
          </cell>
        </row>
        <row r="295">
          <cell r="E295" t="str">
            <v>City of Sacramento Dept of Transportation</v>
          </cell>
          <cell r="J295">
            <v>2023</v>
          </cell>
          <cell r="M295">
            <v>35000000</v>
          </cell>
          <cell r="Y295">
            <v>2016</v>
          </cell>
          <cell r="Z295">
            <v>5250000</v>
          </cell>
          <cell r="AB295">
            <v>2019</v>
          </cell>
          <cell r="AC295">
            <v>7000000</v>
          </cell>
          <cell r="AE295">
            <v>2021</v>
          </cell>
          <cell r="AF295">
            <v>22750000</v>
          </cell>
        </row>
        <row r="296">
          <cell r="E296" t="str">
            <v>City of Roseville Dept of Public Works</v>
          </cell>
          <cell r="J296">
            <v>2020</v>
          </cell>
          <cell r="M296">
            <v>5500000</v>
          </cell>
          <cell r="Z296">
            <v>825000</v>
          </cell>
          <cell r="AC296">
            <v>1100000</v>
          </cell>
          <cell r="AF296">
            <v>3575000</v>
          </cell>
        </row>
        <row r="297">
          <cell r="E297" t="str">
            <v>City of Live Oak</v>
          </cell>
          <cell r="J297">
            <v>2020</v>
          </cell>
          <cell r="M297">
            <v>6500000</v>
          </cell>
          <cell r="Z297">
            <v>975000</v>
          </cell>
          <cell r="AC297">
            <v>1300000</v>
          </cell>
          <cell r="AF297">
            <v>4225000</v>
          </cell>
        </row>
        <row r="298">
          <cell r="E298" t="str">
            <v>City of Woodland Dept of Public Works</v>
          </cell>
          <cell r="J298">
            <v>2020</v>
          </cell>
          <cell r="M298">
            <v>7000000</v>
          </cell>
          <cell r="Z298">
            <v>1050000</v>
          </cell>
          <cell r="AC298">
            <v>1400000</v>
          </cell>
          <cell r="AF298">
            <v>4550000</v>
          </cell>
        </row>
        <row r="299">
          <cell r="E299" t="str">
            <v>Sacramento County Dept of Transportation</v>
          </cell>
          <cell r="J299">
            <v>2020</v>
          </cell>
          <cell r="M299">
            <v>1100000</v>
          </cell>
          <cell r="Y299">
            <v>2017</v>
          </cell>
          <cell r="Z299">
            <v>165000</v>
          </cell>
          <cell r="AB299">
            <v>2018</v>
          </cell>
          <cell r="AC299">
            <v>220000</v>
          </cell>
          <cell r="AE299">
            <v>2019</v>
          </cell>
          <cell r="AF299">
            <v>715000</v>
          </cell>
        </row>
        <row r="300">
          <cell r="E300" t="str">
            <v>Yuba County Dept of Public Works</v>
          </cell>
          <cell r="J300">
            <v>2020</v>
          </cell>
          <cell r="M300">
            <v>1287000</v>
          </cell>
          <cell r="Y300">
            <v>2017</v>
          </cell>
          <cell r="Z300">
            <v>193050</v>
          </cell>
          <cell r="AB300">
            <v>2018</v>
          </cell>
          <cell r="AC300">
            <v>257400</v>
          </cell>
          <cell r="AE300">
            <v>2019</v>
          </cell>
          <cell r="AF300">
            <v>836550</v>
          </cell>
        </row>
        <row r="301">
          <cell r="E301" t="str">
            <v>City of Rocklin Division of Engineering</v>
          </cell>
          <cell r="J301">
            <v>2020</v>
          </cell>
          <cell r="M301">
            <v>1400000</v>
          </cell>
          <cell r="Y301">
            <v>2017</v>
          </cell>
          <cell r="Z301">
            <v>210000</v>
          </cell>
          <cell r="AB301">
            <v>2018</v>
          </cell>
          <cell r="AC301">
            <v>280000</v>
          </cell>
          <cell r="AE301">
            <v>2019</v>
          </cell>
          <cell r="AF301">
            <v>910000</v>
          </cell>
        </row>
        <row r="302">
          <cell r="E302" t="str">
            <v>City of Yuba City Dept of Public Works</v>
          </cell>
          <cell r="J302">
            <v>2020</v>
          </cell>
          <cell r="M302">
            <v>1407200</v>
          </cell>
          <cell r="Y302">
            <v>2017</v>
          </cell>
          <cell r="Z302">
            <v>211080</v>
          </cell>
          <cell r="AB302">
            <v>2018</v>
          </cell>
          <cell r="AC302">
            <v>281440</v>
          </cell>
          <cell r="AE302">
            <v>2019</v>
          </cell>
          <cell r="AF302">
            <v>914680</v>
          </cell>
        </row>
        <row r="303">
          <cell r="E303" t="str">
            <v>City of Davis Dept of Public Works</v>
          </cell>
          <cell r="J303">
            <v>2020</v>
          </cell>
          <cell r="M303">
            <v>1600000</v>
          </cell>
          <cell r="Y303">
            <v>2017</v>
          </cell>
          <cell r="Z303">
            <v>240000</v>
          </cell>
          <cell r="AB303">
            <v>2018</v>
          </cell>
          <cell r="AC303">
            <v>320000</v>
          </cell>
          <cell r="AE303">
            <v>2019</v>
          </cell>
          <cell r="AF303">
            <v>1040000</v>
          </cell>
        </row>
        <row r="304">
          <cell r="E304" t="str">
            <v>Sacramento County Dept of Transportation</v>
          </cell>
          <cell r="J304">
            <v>2020</v>
          </cell>
          <cell r="M304">
            <v>1600000</v>
          </cell>
          <cell r="Y304">
            <v>2017</v>
          </cell>
          <cell r="Z304">
            <v>240000</v>
          </cell>
          <cell r="AB304">
            <v>2018</v>
          </cell>
          <cell r="AC304">
            <v>320000</v>
          </cell>
          <cell r="AE304">
            <v>2019</v>
          </cell>
          <cell r="AF304">
            <v>1040000</v>
          </cell>
        </row>
        <row r="305">
          <cell r="E305" t="str">
            <v>City of Rancho Cordova</v>
          </cell>
          <cell r="J305">
            <v>2020</v>
          </cell>
          <cell r="M305">
            <v>2000000</v>
          </cell>
          <cell r="Y305">
            <v>2017</v>
          </cell>
          <cell r="Z305">
            <v>300000</v>
          </cell>
          <cell r="AB305">
            <v>2018</v>
          </cell>
          <cell r="AC305">
            <v>400000</v>
          </cell>
          <cell r="AE305">
            <v>2019</v>
          </cell>
          <cell r="AF305">
            <v>1300000</v>
          </cell>
        </row>
        <row r="306">
          <cell r="E306" t="str">
            <v>City of Sacramento Dept of Transportation</v>
          </cell>
          <cell r="J306">
            <v>2020</v>
          </cell>
          <cell r="M306">
            <v>2167000</v>
          </cell>
          <cell r="Y306">
            <v>2017</v>
          </cell>
          <cell r="Z306">
            <v>325050</v>
          </cell>
          <cell r="AB306">
            <v>2018</v>
          </cell>
          <cell r="AC306">
            <v>433400</v>
          </cell>
          <cell r="AE306">
            <v>2019</v>
          </cell>
          <cell r="AF306">
            <v>1408550</v>
          </cell>
        </row>
        <row r="307">
          <cell r="E307" t="str">
            <v>Yuba County Dept of Public Works</v>
          </cell>
          <cell r="J307">
            <v>2020</v>
          </cell>
          <cell r="M307">
            <v>2300000</v>
          </cell>
          <cell r="Y307">
            <v>2017</v>
          </cell>
          <cell r="Z307">
            <v>345000</v>
          </cell>
          <cell r="AB307">
            <v>2018</v>
          </cell>
          <cell r="AC307">
            <v>460000</v>
          </cell>
          <cell r="AE307">
            <v>2019</v>
          </cell>
          <cell r="AF307">
            <v>1495000</v>
          </cell>
        </row>
        <row r="308">
          <cell r="E308" t="str">
            <v>City of Yuba City Dept of Public Works</v>
          </cell>
          <cell r="J308">
            <v>2020</v>
          </cell>
          <cell r="M308">
            <v>2351734</v>
          </cell>
          <cell r="Y308">
            <v>2017</v>
          </cell>
          <cell r="Z308">
            <v>352760.1</v>
          </cell>
          <cell r="AB308">
            <v>2018</v>
          </cell>
          <cell r="AC308">
            <v>470346.80000000005</v>
          </cell>
          <cell r="AE308">
            <v>2019</v>
          </cell>
          <cell r="AF308">
            <v>1528627.1</v>
          </cell>
        </row>
        <row r="309">
          <cell r="E309" t="str">
            <v>City of Galt Dept of Public Works</v>
          </cell>
          <cell r="J309">
            <v>2020</v>
          </cell>
          <cell r="M309">
            <v>2500000</v>
          </cell>
          <cell r="Y309">
            <v>2017</v>
          </cell>
          <cell r="Z309">
            <v>375000</v>
          </cell>
          <cell r="AB309">
            <v>2018</v>
          </cell>
          <cell r="AC309">
            <v>500000</v>
          </cell>
          <cell r="AE309">
            <v>2019</v>
          </cell>
          <cell r="AF309">
            <v>1625000</v>
          </cell>
        </row>
        <row r="310">
          <cell r="E310" t="str">
            <v>Sacramento County Dept of Transportation</v>
          </cell>
          <cell r="J310">
            <v>2020</v>
          </cell>
          <cell r="M310">
            <v>2500000</v>
          </cell>
          <cell r="Y310">
            <v>2017</v>
          </cell>
          <cell r="Z310">
            <v>375000</v>
          </cell>
          <cell r="AB310">
            <v>2018</v>
          </cell>
          <cell r="AC310">
            <v>500000</v>
          </cell>
          <cell r="AE310">
            <v>2019</v>
          </cell>
          <cell r="AF310">
            <v>1625000</v>
          </cell>
        </row>
        <row r="311">
          <cell r="E311" t="str">
            <v>City of Woodland Dept of Public Works</v>
          </cell>
          <cell r="J311">
            <v>2020</v>
          </cell>
          <cell r="M311">
            <v>2896851</v>
          </cell>
          <cell r="Y311">
            <v>2017</v>
          </cell>
          <cell r="Z311">
            <v>434527.64999999997</v>
          </cell>
          <cell r="AB311">
            <v>2018</v>
          </cell>
          <cell r="AC311">
            <v>579370.20000000007</v>
          </cell>
          <cell r="AE311">
            <v>2019</v>
          </cell>
          <cell r="AF311">
            <v>1882953.1500000001</v>
          </cell>
        </row>
        <row r="312">
          <cell r="E312" t="str">
            <v>Placer County Dept of Public Works</v>
          </cell>
          <cell r="J312">
            <v>2020</v>
          </cell>
          <cell r="M312">
            <v>3000000</v>
          </cell>
          <cell r="Y312">
            <v>2017</v>
          </cell>
          <cell r="Z312">
            <v>450000</v>
          </cell>
          <cell r="AB312">
            <v>2018</v>
          </cell>
          <cell r="AC312">
            <v>600000</v>
          </cell>
          <cell r="AE312">
            <v>2019</v>
          </cell>
          <cell r="AF312">
            <v>1950000</v>
          </cell>
        </row>
        <row r="313">
          <cell r="E313" t="str">
            <v>City of Woodland Dept of Public Works</v>
          </cell>
          <cell r="J313">
            <v>2020</v>
          </cell>
          <cell r="M313">
            <v>3359151</v>
          </cell>
          <cell r="Y313">
            <v>2017</v>
          </cell>
          <cell r="Z313">
            <v>503872.64999999997</v>
          </cell>
          <cell r="AB313">
            <v>2018</v>
          </cell>
          <cell r="AC313">
            <v>671830.20000000007</v>
          </cell>
          <cell r="AE313">
            <v>2019</v>
          </cell>
          <cell r="AF313">
            <v>2183448.15</v>
          </cell>
        </row>
        <row r="314">
          <cell r="E314" t="str">
            <v>City of Lincoln Dept of Public Works</v>
          </cell>
          <cell r="J314">
            <v>2020</v>
          </cell>
          <cell r="M314">
            <v>3440000</v>
          </cell>
          <cell r="Y314">
            <v>2017</v>
          </cell>
          <cell r="Z314">
            <v>516000</v>
          </cell>
          <cell r="AB314">
            <v>2018</v>
          </cell>
          <cell r="AC314">
            <v>688000</v>
          </cell>
          <cell r="AE314">
            <v>2019</v>
          </cell>
          <cell r="AF314">
            <v>2236000</v>
          </cell>
        </row>
        <row r="315">
          <cell r="E315" t="str">
            <v>City of Woodland Dept of Public Works</v>
          </cell>
          <cell r="J315">
            <v>2020</v>
          </cell>
          <cell r="M315">
            <v>3537189</v>
          </cell>
          <cell r="Y315">
            <v>2017</v>
          </cell>
          <cell r="Z315">
            <v>530578.35</v>
          </cell>
          <cell r="AB315">
            <v>2018</v>
          </cell>
          <cell r="AC315">
            <v>707437.8</v>
          </cell>
          <cell r="AE315">
            <v>2019</v>
          </cell>
          <cell r="AF315">
            <v>2299172.85</v>
          </cell>
        </row>
        <row r="316">
          <cell r="E316" t="str">
            <v>Yuba County Dept of Public Works</v>
          </cell>
          <cell r="J316">
            <v>2020</v>
          </cell>
          <cell r="M316">
            <v>3638000</v>
          </cell>
          <cell r="Y316">
            <v>2017</v>
          </cell>
          <cell r="Z316">
            <v>545700</v>
          </cell>
          <cell r="AB316">
            <v>2018</v>
          </cell>
          <cell r="AC316">
            <v>727600</v>
          </cell>
          <cell r="AE316">
            <v>2019</v>
          </cell>
          <cell r="AF316">
            <v>2364700</v>
          </cell>
        </row>
        <row r="317">
          <cell r="E317" t="str">
            <v>City of Sacramento Dept of Transportation</v>
          </cell>
          <cell r="J317">
            <v>2021</v>
          </cell>
          <cell r="M317">
            <v>4000000</v>
          </cell>
          <cell r="Y317">
            <v>2017</v>
          </cell>
          <cell r="Z317">
            <v>600000</v>
          </cell>
          <cell r="AB317">
            <v>2019</v>
          </cell>
          <cell r="AC317">
            <v>800000</v>
          </cell>
          <cell r="AE317">
            <v>2020</v>
          </cell>
          <cell r="AF317">
            <v>2600000</v>
          </cell>
        </row>
        <row r="318">
          <cell r="E318" t="str">
            <v>City of Woodland Dept of Public Works</v>
          </cell>
          <cell r="J318">
            <v>2023</v>
          </cell>
          <cell r="M318">
            <v>11227300</v>
          </cell>
          <cell r="Y318">
            <v>2017</v>
          </cell>
          <cell r="Z318">
            <v>1684095</v>
          </cell>
          <cell r="AB318">
            <v>2020</v>
          </cell>
          <cell r="AC318">
            <v>2245460</v>
          </cell>
          <cell r="AE318">
            <v>2021</v>
          </cell>
          <cell r="AF318">
            <v>7297745</v>
          </cell>
        </row>
        <row r="319">
          <cell r="E319" t="str">
            <v>City of Sacramento Dept of Transportation</v>
          </cell>
          <cell r="J319">
            <v>2023</v>
          </cell>
          <cell r="M319">
            <v>15000000</v>
          </cell>
          <cell r="Y319">
            <v>2017</v>
          </cell>
          <cell r="Z319">
            <v>2250000</v>
          </cell>
          <cell r="AB319">
            <v>2020</v>
          </cell>
          <cell r="AC319">
            <v>3000000</v>
          </cell>
          <cell r="AE319">
            <v>2021</v>
          </cell>
          <cell r="AF319">
            <v>9750000</v>
          </cell>
        </row>
        <row r="320">
          <cell r="E320" t="str">
            <v>Yuba County Dept of Public Works</v>
          </cell>
          <cell r="J320">
            <v>2020</v>
          </cell>
          <cell r="M320">
            <v>267000</v>
          </cell>
          <cell r="Z320">
            <v>40050</v>
          </cell>
          <cell r="AC320">
            <v>53400</v>
          </cell>
          <cell r="AF320">
            <v>173550</v>
          </cell>
        </row>
        <row r="321">
          <cell r="E321" t="str">
            <v>Yuba County Dept of Public Works</v>
          </cell>
          <cell r="J321">
            <v>2020</v>
          </cell>
          <cell r="M321">
            <v>267000</v>
          </cell>
          <cell r="Z321">
            <v>40050</v>
          </cell>
          <cell r="AC321">
            <v>53400</v>
          </cell>
          <cell r="AF321">
            <v>173550</v>
          </cell>
        </row>
        <row r="322">
          <cell r="E322" t="str">
            <v>Yuba County Dept of Public Works</v>
          </cell>
          <cell r="J322">
            <v>2020</v>
          </cell>
          <cell r="M322">
            <v>267000</v>
          </cell>
          <cell r="Z322">
            <v>40050</v>
          </cell>
          <cell r="AC322">
            <v>53400</v>
          </cell>
          <cell r="AF322">
            <v>173550</v>
          </cell>
        </row>
        <row r="323">
          <cell r="E323" t="str">
            <v>Yuba County Dept of Public Works</v>
          </cell>
          <cell r="J323">
            <v>2020</v>
          </cell>
          <cell r="M323">
            <v>270000</v>
          </cell>
          <cell r="Z323">
            <v>40500</v>
          </cell>
          <cell r="AC323">
            <v>54000</v>
          </cell>
          <cell r="AF323">
            <v>175500</v>
          </cell>
        </row>
        <row r="324">
          <cell r="E324" t="str">
            <v>Town of Loomis Dept of Public Works</v>
          </cell>
          <cell r="J324">
            <v>2020</v>
          </cell>
          <cell r="M324">
            <v>300000</v>
          </cell>
          <cell r="Z324">
            <v>45000</v>
          </cell>
          <cell r="AC324">
            <v>60000</v>
          </cell>
          <cell r="AF324">
            <v>195000</v>
          </cell>
        </row>
        <row r="325">
          <cell r="E325" t="str">
            <v>Yuba County Dept of Public Works</v>
          </cell>
          <cell r="J325">
            <v>2020</v>
          </cell>
          <cell r="M325">
            <v>300000</v>
          </cell>
          <cell r="Z325">
            <v>45000</v>
          </cell>
          <cell r="AC325">
            <v>60000</v>
          </cell>
          <cell r="AF325">
            <v>195000</v>
          </cell>
        </row>
        <row r="326">
          <cell r="E326" t="str">
            <v>Town of Loomis Dept of Public Works</v>
          </cell>
          <cell r="J326">
            <v>2020</v>
          </cell>
          <cell r="M326">
            <v>400000</v>
          </cell>
          <cell r="Z326">
            <v>60000</v>
          </cell>
          <cell r="AC326">
            <v>80000</v>
          </cell>
          <cell r="AF326">
            <v>260000</v>
          </cell>
        </row>
        <row r="327">
          <cell r="E327" t="str">
            <v>Town of Loomis Dept of Public Works</v>
          </cell>
          <cell r="J327">
            <v>2020</v>
          </cell>
          <cell r="M327">
            <v>400000</v>
          </cell>
          <cell r="Z327">
            <v>60000</v>
          </cell>
          <cell r="AC327">
            <v>80000</v>
          </cell>
          <cell r="AF327">
            <v>260000</v>
          </cell>
        </row>
        <row r="328">
          <cell r="E328" t="str">
            <v>Town of Loomis Dept of Public Works</v>
          </cell>
          <cell r="J328">
            <v>2020</v>
          </cell>
          <cell r="M328">
            <v>500000</v>
          </cell>
          <cell r="Z328">
            <v>75000</v>
          </cell>
          <cell r="AC328">
            <v>100000</v>
          </cell>
          <cell r="AF328">
            <v>325000</v>
          </cell>
        </row>
        <row r="329">
          <cell r="E329" t="str">
            <v>Town of Loomis Dept of Public Works</v>
          </cell>
          <cell r="J329">
            <v>2020</v>
          </cell>
          <cell r="M329">
            <v>500000</v>
          </cell>
          <cell r="Z329">
            <v>75000</v>
          </cell>
          <cell r="AC329">
            <v>100000</v>
          </cell>
          <cell r="AF329">
            <v>325000</v>
          </cell>
        </row>
        <row r="330">
          <cell r="E330" t="str">
            <v>City of Roseville Dept of Public Works</v>
          </cell>
          <cell r="J330">
            <v>2020</v>
          </cell>
          <cell r="M330">
            <v>521157</v>
          </cell>
          <cell r="Z330">
            <v>78173.55</v>
          </cell>
          <cell r="AC330">
            <v>104231.40000000001</v>
          </cell>
          <cell r="AF330">
            <v>338752.05</v>
          </cell>
        </row>
        <row r="331">
          <cell r="E331" t="str">
            <v>Town of Loomis Dept of Public Works</v>
          </cell>
          <cell r="J331">
            <v>2020</v>
          </cell>
          <cell r="M331">
            <v>600000</v>
          </cell>
          <cell r="Z331">
            <v>90000</v>
          </cell>
          <cell r="AC331">
            <v>120000</v>
          </cell>
          <cell r="AF331">
            <v>390000</v>
          </cell>
        </row>
        <row r="332">
          <cell r="E332" t="str">
            <v>Town of Loomis Dept of Public Works</v>
          </cell>
          <cell r="J332">
            <v>2020</v>
          </cell>
          <cell r="M332">
            <v>600000</v>
          </cell>
          <cell r="Z332">
            <v>90000</v>
          </cell>
          <cell r="AC332">
            <v>120000</v>
          </cell>
          <cell r="AF332">
            <v>390000</v>
          </cell>
        </row>
        <row r="333">
          <cell r="E333" t="str">
            <v>City of Marysville Dept of Public Works</v>
          </cell>
          <cell r="J333">
            <v>2020</v>
          </cell>
          <cell r="M333">
            <v>700000</v>
          </cell>
          <cell r="Z333">
            <v>105000</v>
          </cell>
          <cell r="AC333">
            <v>140000</v>
          </cell>
          <cell r="AF333">
            <v>455000</v>
          </cell>
        </row>
        <row r="334">
          <cell r="E334" t="str">
            <v>City of Marysville Dept of Public Works</v>
          </cell>
          <cell r="J334">
            <v>2020</v>
          </cell>
          <cell r="M334">
            <v>700000</v>
          </cell>
          <cell r="Z334">
            <v>105000</v>
          </cell>
          <cell r="AC334">
            <v>140000</v>
          </cell>
          <cell r="AF334">
            <v>455000</v>
          </cell>
        </row>
        <row r="335">
          <cell r="E335" t="str">
            <v>City of Live Oak</v>
          </cell>
          <cell r="J335">
            <v>2020</v>
          </cell>
          <cell r="M335">
            <v>1000000</v>
          </cell>
          <cell r="Z335">
            <v>150000</v>
          </cell>
          <cell r="AC335">
            <v>200000</v>
          </cell>
          <cell r="AF335">
            <v>650000</v>
          </cell>
        </row>
        <row r="336">
          <cell r="E336" t="str">
            <v>Sacramento County Dept of Transportation</v>
          </cell>
          <cell r="J336">
            <v>2020</v>
          </cell>
          <cell r="M336">
            <v>1500000</v>
          </cell>
          <cell r="Z336">
            <v>225000</v>
          </cell>
          <cell r="AC336">
            <v>300000</v>
          </cell>
          <cell r="AF336">
            <v>975000</v>
          </cell>
        </row>
        <row r="337">
          <cell r="E337" t="str">
            <v>Town of Loomis Dept of Public Works</v>
          </cell>
          <cell r="J337">
            <v>2020</v>
          </cell>
          <cell r="M337">
            <v>2100000</v>
          </cell>
          <cell r="Z337">
            <v>315000</v>
          </cell>
          <cell r="AC337">
            <v>420000</v>
          </cell>
          <cell r="AF337">
            <v>1365000</v>
          </cell>
        </row>
        <row r="338">
          <cell r="E338" t="str">
            <v>City of Lincoln Dept of Public Works</v>
          </cell>
          <cell r="J338">
            <v>2020</v>
          </cell>
          <cell r="M338">
            <v>2252000</v>
          </cell>
          <cell r="Z338">
            <v>337800</v>
          </cell>
          <cell r="AC338">
            <v>450400</v>
          </cell>
          <cell r="AF338">
            <v>1463800</v>
          </cell>
        </row>
        <row r="339">
          <cell r="E339" t="str">
            <v>Yuba County Dept of Public Works</v>
          </cell>
          <cell r="J339">
            <v>2020</v>
          </cell>
          <cell r="M339">
            <v>2300000</v>
          </cell>
          <cell r="Z339">
            <v>345000</v>
          </cell>
          <cell r="AC339">
            <v>460000</v>
          </cell>
          <cell r="AF339">
            <v>1495000</v>
          </cell>
        </row>
        <row r="340">
          <cell r="E340" t="str">
            <v>City of Live Oak</v>
          </cell>
          <cell r="J340">
            <v>2021</v>
          </cell>
          <cell r="M340">
            <v>8000000</v>
          </cell>
          <cell r="Z340">
            <v>1200000</v>
          </cell>
          <cell r="AC340">
            <v>1600000</v>
          </cell>
          <cell r="AF340">
            <v>5200000</v>
          </cell>
        </row>
        <row r="341">
          <cell r="E341" t="str">
            <v>City of Sacramento Dept of Transportation</v>
          </cell>
          <cell r="J341">
            <v>2024</v>
          </cell>
          <cell r="M341">
            <v>19500000</v>
          </cell>
          <cell r="Y341">
            <v>2018</v>
          </cell>
          <cell r="Z341">
            <v>2925000</v>
          </cell>
          <cell r="AB341">
            <v>2021</v>
          </cell>
          <cell r="AC341">
            <v>3900000</v>
          </cell>
          <cell r="AE341">
            <v>2022</v>
          </cell>
          <cell r="AF341">
            <v>12675000</v>
          </cell>
        </row>
        <row r="342">
          <cell r="E342" t="str">
            <v>Town of Loomis Dept of Public Works</v>
          </cell>
          <cell r="J342">
            <v>2025</v>
          </cell>
          <cell r="M342">
            <v>30000000</v>
          </cell>
          <cell r="Y342">
            <v>2018</v>
          </cell>
          <cell r="Z342">
            <v>4500000</v>
          </cell>
          <cell r="AB342">
            <v>2021</v>
          </cell>
          <cell r="AC342">
            <v>6000000</v>
          </cell>
          <cell r="AE342">
            <v>2023</v>
          </cell>
          <cell r="AF342">
            <v>19500000</v>
          </cell>
        </row>
        <row r="343">
          <cell r="E343" t="str">
            <v>City of Yuba City Dept of Public Works</v>
          </cell>
          <cell r="J343">
            <v>2025</v>
          </cell>
          <cell r="M343">
            <v>31434000</v>
          </cell>
          <cell r="Y343">
            <v>2018</v>
          </cell>
          <cell r="Z343">
            <v>4715100</v>
          </cell>
          <cell r="AB343">
            <v>2021</v>
          </cell>
          <cell r="AC343">
            <v>6286800</v>
          </cell>
          <cell r="AE343">
            <v>2023</v>
          </cell>
          <cell r="AF343">
            <v>20432100</v>
          </cell>
        </row>
        <row r="344">
          <cell r="E344" t="str">
            <v>Sacramento County Dept of Transportation</v>
          </cell>
          <cell r="J344">
            <v>2025</v>
          </cell>
          <cell r="M344">
            <v>32500000</v>
          </cell>
          <cell r="Y344">
            <v>2018</v>
          </cell>
          <cell r="Z344">
            <v>4875000</v>
          </cell>
          <cell r="AB344">
            <v>2021</v>
          </cell>
          <cell r="AC344">
            <v>6500000</v>
          </cell>
          <cell r="AE344">
            <v>2023</v>
          </cell>
          <cell r="AF344">
            <v>21125000</v>
          </cell>
        </row>
        <row r="345">
          <cell r="E345" t="str">
            <v>City of Yuba City Dept of Public Works</v>
          </cell>
          <cell r="J345">
            <v>2025</v>
          </cell>
          <cell r="M345">
            <v>32762900</v>
          </cell>
          <cell r="Y345">
            <v>2018</v>
          </cell>
          <cell r="Z345">
            <v>4914435</v>
          </cell>
          <cell r="AB345">
            <v>2021</v>
          </cell>
          <cell r="AC345">
            <v>6552580</v>
          </cell>
          <cell r="AE345">
            <v>2023</v>
          </cell>
          <cell r="AF345">
            <v>21295885</v>
          </cell>
        </row>
        <row r="346">
          <cell r="E346" t="str">
            <v>City of Yuba City Dept of Public Works</v>
          </cell>
          <cell r="J346">
            <v>2025</v>
          </cell>
          <cell r="M346">
            <v>33176900</v>
          </cell>
          <cell r="Y346">
            <v>2018</v>
          </cell>
          <cell r="Z346">
            <v>4976535</v>
          </cell>
          <cell r="AB346">
            <v>2021</v>
          </cell>
          <cell r="AC346">
            <v>6635380</v>
          </cell>
          <cell r="AE346">
            <v>2023</v>
          </cell>
          <cell r="AF346">
            <v>21564985</v>
          </cell>
        </row>
        <row r="347">
          <cell r="E347" t="str">
            <v>City of Sacramento Dept of Transportation</v>
          </cell>
          <cell r="J347">
            <v>2025</v>
          </cell>
          <cell r="M347">
            <v>35000000</v>
          </cell>
          <cell r="Y347">
            <v>2018</v>
          </cell>
          <cell r="Z347">
            <v>5250000</v>
          </cell>
          <cell r="AB347">
            <v>2021</v>
          </cell>
          <cell r="AC347">
            <v>7000000</v>
          </cell>
          <cell r="AE347">
            <v>2023</v>
          </cell>
          <cell r="AF347">
            <v>22750000</v>
          </cell>
        </row>
        <row r="348">
          <cell r="E348" t="str">
            <v>Sacramento County Dept of Transportation</v>
          </cell>
          <cell r="J348">
            <v>2025</v>
          </cell>
          <cell r="M348">
            <v>40000000</v>
          </cell>
          <cell r="Y348">
            <v>2018</v>
          </cell>
          <cell r="Z348">
            <v>6000000</v>
          </cell>
          <cell r="AB348">
            <v>2021</v>
          </cell>
          <cell r="AC348">
            <v>8000000</v>
          </cell>
          <cell r="AE348">
            <v>2023</v>
          </cell>
          <cell r="AF348">
            <v>26000000</v>
          </cell>
        </row>
        <row r="349">
          <cell r="E349" t="str">
            <v>City of Sacramento Dept of Transportation</v>
          </cell>
          <cell r="J349">
            <v>2025</v>
          </cell>
          <cell r="M349">
            <v>50000000</v>
          </cell>
          <cell r="Y349">
            <v>2018</v>
          </cell>
          <cell r="Z349">
            <v>7500000</v>
          </cell>
          <cell r="AB349">
            <v>2021</v>
          </cell>
          <cell r="AC349">
            <v>10000000</v>
          </cell>
          <cell r="AE349">
            <v>2023</v>
          </cell>
          <cell r="AF349">
            <v>32500000</v>
          </cell>
        </row>
        <row r="350">
          <cell r="E350" t="str">
            <v>Sacramento County Dept of Transportation</v>
          </cell>
          <cell r="J350">
            <v>2025</v>
          </cell>
          <cell r="M350">
            <v>51200000</v>
          </cell>
          <cell r="Y350">
            <v>2018</v>
          </cell>
          <cell r="Z350">
            <v>7680000</v>
          </cell>
          <cell r="AB350">
            <v>2021</v>
          </cell>
          <cell r="AC350">
            <v>10240000</v>
          </cell>
          <cell r="AE350">
            <v>2023</v>
          </cell>
          <cell r="AF350">
            <v>33280000</v>
          </cell>
        </row>
        <row r="351">
          <cell r="E351" t="str">
            <v>Sacramento County Dept of Transportation</v>
          </cell>
          <cell r="J351">
            <v>2025</v>
          </cell>
          <cell r="M351">
            <v>75000000</v>
          </cell>
          <cell r="Y351">
            <v>2018</v>
          </cell>
          <cell r="Z351">
            <v>11250000</v>
          </cell>
          <cell r="AB351">
            <v>2021</v>
          </cell>
          <cell r="AC351">
            <v>15000000</v>
          </cell>
          <cell r="AE351">
            <v>2023</v>
          </cell>
          <cell r="AF351">
            <v>48750000</v>
          </cell>
        </row>
        <row r="352">
          <cell r="E352" t="str">
            <v>Sacramento County Dept of Transportation</v>
          </cell>
          <cell r="J352">
            <v>2025</v>
          </cell>
          <cell r="M352">
            <v>50000000</v>
          </cell>
          <cell r="Z352">
            <v>7500000</v>
          </cell>
          <cell r="AC352">
            <v>10000000</v>
          </cell>
          <cell r="AF352">
            <v>32500000</v>
          </cell>
        </row>
        <row r="353">
          <cell r="E353" t="str">
            <v>City of Roseville Dept of Public Works</v>
          </cell>
          <cell r="J353">
            <v>2022</v>
          </cell>
          <cell r="M353">
            <v>850000</v>
          </cell>
          <cell r="Y353">
            <v>2019</v>
          </cell>
          <cell r="Z353">
            <v>127500</v>
          </cell>
          <cell r="AB353">
            <v>2020</v>
          </cell>
          <cell r="AC353">
            <v>170000</v>
          </cell>
          <cell r="AE353">
            <v>2021</v>
          </cell>
          <cell r="AF353">
            <v>552500</v>
          </cell>
        </row>
        <row r="354">
          <cell r="E354" t="str">
            <v>City of Sacramento Dept of Transportation</v>
          </cell>
          <cell r="J354">
            <v>2023</v>
          </cell>
          <cell r="M354">
            <v>6000000</v>
          </cell>
          <cell r="Y354">
            <v>2019</v>
          </cell>
          <cell r="Z354">
            <v>900000</v>
          </cell>
          <cell r="AB354">
            <v>2021</v>
          </cell>
          <cell r="AC354">
            <v>1200000</v>
          </cell>
          <cell r="AE354">
            <v>2022</v>
          </cell>
          <cell r="AF354">
            <v>3900000</v>
          </cell>
        </row>
        <row r="355">
          <cell r="E355" t="str">
            <v>Town of Loomis Dept of Public Works</v>
          </cell>
          <cell r="J355">
            <v>2025</v>
          </cell>
          <cell r="M355">
            <v>10000000</v>
          </cell>
          <cell r="Y355">
            <v>2019</v>
          </cell>
          <cell r="Z355">
            <v>1500000</v>
          </cell>
          <cell r="AB355">
            <v>2022</v>
          </cell>
          <cell r="AC355">
            <v>2000000</v>
          </cell>
          <cell r="AE355">
            <v>2023</v>
          </cell>
          <cell r="AF355">
            <v>6500000</v>
          </cell>
        </row>
        <row r="356">
          <cell r="E356" t="str">
            <v>City of Sacramento Dept of Transportation</v>
          </cell>
          <cell r="J356">
            <v>2025</v>
          </cell>
          <cell r="M356">
            <v>10000000</v>
          </cell>
          <cell r="Y356">
            <v>2019</v>
          </cell>
          <cell r="Z356">
            <v>1500000</v>
          </cell>
          <cell r="AB356">
            <v>2022</v>
          </cell>
          <cell r="AC356">
            <v>2000000</v>
          </cell>
          <cell r="AE356">
            <v>2023</v>
          </cell>
          <cell r="AF356">
            <v>6500000</v>
          </cell>
        </row>
        <row r="357">
          <cell r="E357" t="str">
            <v>City of Yuba City Dept of Public Works</v>
          </cell>
          <cell r="J357">
            <v>2025</v>
          </cell>
          <cell r="M357">
            <v>11747900</v>
          </cell>
          <cell r="Y357">
            <v>2019</v>
          </cell>
          <cell r="Z357">
            <v>1762185</v>
          </cell>
          <cell r="AB357">
            <v>2022</v>
          </cell>
          <cell r="AC357">
            <v>2349580</v>
          </cell>
          <cell r="AE357">
            <v>2023</v>
          </cell>
          <cell r="AF357">
            <v>7636135</v>
          </cell>
        </row>
        <row r="358">
          <cell r="E358" t="str">
            <v>El Dorado County Dept of Transportation</v>
          </cell>
          <cell r="J358">
            <v>2025</v>
          </cell>
          <cell r="M358">
            <v>12643000</v>
          </cell>
          <cell r="Y358">
            <v>2019</v>
          </cell>
          <cell r="Z358">
            <v>1896450</v>
          </cell>
          <cell r="AB358">
            <v>2022</v>
          </cell>
          <cell r="AC358">
            <v>2528600</v>
          </cell>
          <cell r="AE358">
            <v>2023</v>
          </cell>
          <cell r="AF358">
            <v>8217950</v>
          </cell>
        </row>
        <row r="359">
          <cell r="E359" t="str">
            <v>City of Yuba City Dept of Public Works</v>
          </cell>
          <cell r="J359">
            <v>2025</v>
          </cell>
          <cell r="M359">
            <v>15991800</v>
          </cell>
          <cell r="Y359">
            <v>2019</v>
          </cell>
          <cell r="Z359">
            <v>2398770</v>
          </cell>
          <cell r="AB359">
            <v>2022</v>
          </cell>
          <cell r="AC359">
            <v>3198360</v>
          </cell>
          <cell r="AE359">
            <v>2023</v>
          </cell>
          <cell r="AF359">
            <v>10394670</v>
          </cell>
        </row>
        <row r="360">
          <cell r="E360" t="str">
            <v>El Dorado County Dept of Transportation</v>
          </cell>
          <cell r="J360">
            <v>2025</v>
          </cell>
          <cell r="M360">
            <v>16430000</v>
          </cell>
          <cell r="Y360">
            <v>2019</v>
          </cell>
          <cell r="Z360">
            <v>2464500</v>
          </cell>
          <cell r="AB360">
            <v>2022</v>
          </cell>
          <cell r="AC360">
            <v>3286000</v>
          </cell>
          <cell r="AE360">
            <v>2023</v>
          </cell>
          <cell r="AF360">
            <v>10679500</v>
          </cell>
        </row>
        <row r="361">
          <cell r="E361" t="str">
            <v>El Dorado County Dept of Transportation</v>
          </cell>
          <cell r="J361">
            <v>2025</v>
          </cell>
          <cell r="M361">
            <v>16762000</v>
          </cell>
          <cell r="Y361">
            <v>2019</v>
          </cell>
          <cell r="Z361">
            <v>2514300</v>
          </cell>
          <cell r="AB361">
            <v>2022</v>
          </cell>
          <cell r="AC361">
            <v>3352400</v>
          </cell>
          <cell r="AE361">
            <v>2023</v>
          </cell>
          <cell r="AF361">
            <v>10895300</v>
          </cell>
        </row>
        <row r="362">
          <cell r="E362" t="str">
            <v>Sacramento County Dept of Transportation</v>
          </cell>
          <cell r="J362">
            <v>2025</v>
          </cell>
          <cell r="M362">
            <v>18500000</v>
          </cell>
          <cell r="Y362">
            <v>2019</v>
          </cell>
          <cell r="Z362">
            <v>2775000</v>
          </cell>
          <cell r="AB362">
            <v>2022</v>
          </cell>
          <cell r="AC362">
            <v>3700000</v>
          </cell>
          <cell r="AE362">
            <v>2023</v>
          </cell>
          <cell r="AF362">
            <v>12025000</v>
          </cell>
        </row>
        <row r="363">
          <cell r="E363" t="str">
            <v>City of Sacramento Dept of Transportation</v>
          </cell>
          <cell r="J363">
            <v>2025</v>
          </cell>
          <cell r="M363">
            <v>20000000</v>
          </cell>
          <cell r="Y363">
            <v>2019</v>
          </cell>
          <cell r="Z363">
            <v>3000000</v>
          </cell>
          <cell r="AB363">
            <v>2022</v>
          </cell>
          <cell r="AC363">
            <v>4000000</v>
          </cell>
          <cell r="AE363">
            <v>2023</v>
          </cell>
          <cell r="AF363">
            <v>13000000</v>
          </cell>
        </row>
        <row r="364">
          <cell r="E364" t="str">
            <v>Sacramento County Dept of Transportation</v>
          </cell>
          <cell r="J364">
            <v>2025</v>
          </cell>
          <cell r="M364">
            <v>23800000</v>
          </cell>
          <cell r="Y364">
            <v>2019</v>
          </cell>
          <cell r="Z364">
            <v>3570000</v>
          </cell>
          <cell r="AB364">
            <v>2022</v>
          </cell>
          <cell r="AC364">
            <v>4760000</v>
          </cell>
          <cell r="AE364">
            <v>2023</v>
          </cell>
          <cell r="AF364">
            <v>15470000</v>
          </cell>
        </row>
        <row r="365">
          <cell r="E365" t="str">
            <v>Yolo County Dept of Public Works</v>
          </cell>
          <cell r="J365">
            <v>2022</v>
          </cell>
          <cell r="M365">
            <v>2000000</v>
          </cell>
          <cell r="Z365">
            <v>300000</v>
          </cell>
          <cell r="AC365">
            <v>400000</v>
          </cell>
          <cell r="AF365">
            <v>1300000</v>
          </cell>
        </row>
        <row r="366">
          <cell r="E366" t="str">
            <v>City of Live Oak</v>
          </cell>
          <cell r="J366">
            <v>2022</v>
          </cell>
          <cell r="M366">
            <v>3200000</v>
          </cell>
          <cell r="Z366">
            <v>480000</v>
          </cell>
          <cell r="AC366">
            <v>640000</v>
          </cell>
          <cell r="AF366">
            <v>2080000</v>
          </cell>
        </row>
        <row r="367">
          <cell r="E367" t="str">
            <v>Sacramento County Dept of Transportation</v>
          </cell>
          <cell r="J367">
            <v>2025</v>
          </cell>
          <cell r="M367">
            <v>15000000</v>
          </cell>
          <cell r="Z367">
            <v>2250000</v>
          </cell>
          <cell r="AC367">
            <v>3000000</v>
          </cell>
          <cell r="AF367">
            <v>9750000</v>
          </cell>
        </row>
        <row r="368">
          <cell r="E368" t="str">
            <v>Sacramento County Dept of Transportation</v>
          </cell>
          <cell r="J368">
            <v>2025</v>
          </cell>
          <cell r="M368">
            <v>25000000</v>
          </cell>
          <cell r="Z368">
            <v>3750000</v>
          </cell>
          <cell r="AC368">
            <v>5000000</v>
          </cell>
          <cell r="AF368">
            <v>16250000</v>
          </cell>
        </row>
        <row r="369">
          <cell r="E369" t="str">
            <v>City of Sacramento Dept of Transportation</v>
          </cell>
          <cell r="J369">
            <v>2030</v>
          </cell>
          <cell r="M369">
            <v>100000000</v>
          </cell>
          <cell r="Y369">
            <v>2020</v>
          </cell>
          <cell r="Z369">
            <v>15000000</v>
          </cell>
          <cell r="AB369">
            <v>2025</v>
          </cell>
          <cell r="AC369">
            <v>20000000</v>
          </cell>
          <cell r="AE369">
            <v>2028</v>
          </cell>
          <cell r="AF369">
            <v>65000000</v>
          </cell>
        </row>
        <row r="370">
          <cell r="E370" t="str">
            <v>City of Live Oak</v>
          </cell>
          <cell r="J370">
            <v>2023</v>
          </cell>
          <cell r="M370">
            <v>3000000</v>
          </cell>
          <cell r="Z370">
            <v>450000</v>
          </cell>
          <cell r="AC370">
            <v>600000</v>
          </cell>
          <cell r="AF370">
            <v>1950000</v>
          </cell>
        </row>
        <row r="371">
          <cell r="E371" t="str">
            <v>City of Live Oak</v>
          </cell>
          <cell r="J371">
            <v>2024</v>
          </cell>
          <cell r="M371">
            <v>5500000</v>
          </cell>
          <cell r="Z371">
            <v>825000</v>
          </cell>
          <cell r="AC371">
            <v>1100000</v>
          </cell>
          <cell r="AF371">
            <v>3575000</v>
          </cell>
        </row>
        <row r="372">
          <cell r="E372" t="str">
            <v>City of Live Oak</v>
          </cell>
          <cell r="J372">
            <v>2024</v>
          </cell>
          <cell r="M372">
            <v>6000000</v>
          </cell>
          <cell r="Z372">
            <v>900000</v>
          </cell>
          <cell r="AC372">
            <v>1200000</v>
          </cell>
          <cell r="AF372">
            <v>3900000</v>
          </cell>
        </row>
        <row r="373">
          <cell r="E373" t="str">
            <v>Sacramento County Dept of Transportation</v>
          </cell>
          <cell r="J373">
            <v>2030</v>
          </cell>
          <cell r="M373">
            <v>125000000</v>
          </cell>
          <cell r="Z373">
            <v>18750000</v>
          </cell>
          <cell r="AC373">
            <v>25000000</v>
          </cell>
          <cell r="AF373">
            <v>81250000</v>
          </cell>
        </row>
        <row r="374">
          <cell r="E374" t="str">
            <v>City of Sacramento Dept of Transportation</v>
          </cell>
          <cell r="J374">
            <v>2025</v>
          </cell>
          <cell r="M374">
            <v>4000000</v>
          </cell>
          <cell r="Y374">
            <v>2021</v>
          </cell>
          <cell r="Z374">
            <v>600000</v>
          </cell>
          <cell r="AB374">
            <v>2023</v>
          </cell>
          <cell r="AC374">
            <v>800000</v>
          </cell>
          <cell r="AE374">
            <v>2024</v>
          </cell>
          <cell r="AF374">
            <v>2600000</v>
          </cell>
        </row>
        <row r="375">
          <cell r="E375" t="str">
            <v>Town of Loomis Dept of Public Works</v>
          </cell>
          <cell r="J375">
            <v>2025</v>
          </cell>
          <cell r="M375">
            <v>5000000</v>
          </cell>
          <cell r="Y375">
            <v>2021</v>
          </cell>
          <cell r="Z375">
            <v>750000</v>
          </cell>
          <cell r="AB375">
            <v>2023</v>
          </cell>
          <cell r="AC375">
            <v>1000000</v>
          </cell>
          <cell r="AE375">
            <v>2024</v>
          </cell>
          <cell r="AF375">
            <v>3250000</v>
          </cell>
        </row>
        <row r="376">
          <cell r="E376" t="str">
            <v>Sacramento County Dept of Transportation</v>
          </cell>
          <cell r="J376">
            <v>2025</v>
          </cell>
          <cell r="M376">
            <v>5000000</v>
          </cell>
          <cell r="Y376">
            <v>2021</v>
          </cell>
          <cell r="Z376">
            <v>750000</v>
          </cell>
          <cell r="AB376">
            <v>2023</v>
          </cell>
          <cell r="AC376">
            <v>1000000</v>
          </cell>
          <cell r="AE376">
            <v>2024</v>
          </cell>
          <cell r="AF376">
            <v>3250000</v>
          </cell>
        </row>
        <row r="377">
          <cell r="E377" t="str">
            <v>Yuba County Dept of Public Works</v>
          </cell>
          <cell r="J377">
            <v>2025</v>
          </cell>
          <cell r="M377">
            <v>5365000</v>
          </cell>
          <cell r="Y377">
            <v>2021</v>
          </cell>
          <cell r="Z377">
            <v>804750</v>
          </cell>
          <cell r="AB377">
            <v>2023</v>
          </cell>
          <cell r="AC377">
            <v>1073000</v>
          </cell>
          <cell r="AE377">
            <v>2024</v>
          </cell>
          <cell r="AF377">
            <v>3487250</v>
          </cell>
        </row>
        <row r="378">
          <cell r="E378" t="str">
            <v>City of Woodland Dept of Public Works</v>
          </cell>
          <cell r="J378">
            <v>2025</v>
          </cell>
          <cell r="M378">
            <v>5750000</v>
          </cell>
          <cell r="Y378">
            <v>2021</v>
          </cell>
          <cell r="Z378">
            <v>862500</v>
          </cell>
          <cell r="AB378">
            <v>2023</v>
          </cell>
          <cell r="AC378">
            <v>1150000</v>
          </cell>
          <cell r="AE378">
            <v>2024</v>
          </cell>
          <cell r="AF378">
            <v>3737500</v>
          </cell>
        </row>
        <row r="379">
          <cell r="E379" t="str">
            <v>Yolo County Dept of Public Works</v>
          </cell>
          <cell r="J379">
            <v>2025</v>
          </cell>
          <cell r="M379">
            <v>6000000</v>
          </cell>
          <cell r="Y379">
            <v>2021</v>
          </cell>
          <cell r="Z379">
            <v>900000</v>
          </cell>
          <cell r="AB379">
            <v>2023</v>
          </cell>
          <cell r="AC379">
            <v>1200000</v>
          </cell>
          <cell r="AE379">
            <v>2024</v>
          </cell>
          <cell r="AF379">
            <v>3900000</v>
          </cell>
        </row>
        <row r="380">
          <cell r="E380" t="str">
            <v>City of Elk Grove</v>
          </cell>
          <cell r="J380">
            <v>2025</v>
          </cell>
          <cell r="M380">
            <v>6200000</v>
          </cell>
          <cell r="Y380">
            <v>2021</v>
          </cell>
          <cell r="Z380">
            <v>930000</v>
          </cell>
          <cell r="AB380">
            <v>2023</v>
          </cell>
          <cell r="AC380">
            <v>1240000</v>
          </cell>
          <cell r="AE380">
            <v>2024</v>
          </cell>
          <cell r="AF380">
            <v>4030000</v>
          </cell>
        </row>
        <row r="381">
          <cell r="E381" t="str">
            <v>Sacramento County Dept of Transportation</v>
          </cell>
          <cell r="J381">
            <v>2025</v>
          </cell>
          <cell r="M381">
            <v>6500000</v>
          </cell>
          <cell r="Y381">
            <v>2021</v>
          </cell>
          <cell r="Z381">
            <v>975000</v>
          </cell>
          <cell r="AB381">
            <v>2023</v>
          </cell>
          <cell r="AC381">
            <v>1300000</v>
          </cell>
          <cell r="AE381">
            <v>2024</v>
          </cell>
          <cell r="AF381">
            <v>4225000</v>
          </cell>
        </row>
        <row r="382">
          <cell r="E382" t="str">
            <v>City of Yuba City Dept of Public Works</v>
          </cell>
          <cell r="J382">
            <v>2025</v>
          </cell>
          <cell r="M382">
            <v>6632500</v>
          </cell>
          <cell r="Y382">
            <v>2021</v>
          </cell>
          <cell r="Z382">
            <v>994875</v>
          </cell>
          <cell r="AB382">
            <v>2023</v>
          </cell>
          <cell r="AC382">
            <v>1326500</v>
          </cell>
          <cell r="AE382">
            <v>2024</v>
          </cell>
          <cell r="AF382">
            <v>4311125</v>
          </cell>
        </row>
        <row r="383">
          <cell r="E383" t="str">
            <v>El Dorado County Dept of Transportation</v>
          </cell>
          <cell r="J383">
            <v>2025</v>
          </cell>
          <cell r="M383">
            <v>6948000</v>
          </cell>
          <cell r="Y383">
            <v>2021</v>
          </cell>
          <cell r="Z383">
            <v>1042200</v>
          </cell>
          <cell r="AB383">
            <v>2023</v>
          </cell>
          <cell r="AC383">
            <v>1389600</v>
          </cell>
          <cell r="AE383">
            <v>2024</v>
          </cell>
          <cell r="AF383">
            <v>4516200</v>
          </cell>
        </row>
        <row r="384">
          <cell r="E384" t="str">
            <v>City of Folsom Dept of Public Works</v>
          </cell>
          <cell r="J384">
            <v>2025</v>
          </cell>
          <cell r="M384">
            <v>8000000</v>
          </cell>
          <cell r="Y384">
            <v>2021</v>
          </cell>
          <cell r="Z384">
            <v>1200000</v>
          </cell>
          <cell r="AB384">
            <v>2023</v>
          </cell>
          <cell r="AC384">
            <v>1600000</v>
          </cell>
          <cell r="AE384">
            <v>2024</v>
          </cell>
          <cell r="AF384">
            <v>5200000</v>
          </cell>
        </row>
        <row r="385">
          <cell r="E385" t="str">
            <v>El Dorado County Dept of Transportation</v>
          </cell>
          <cell r="J385">
            <v>2025</v>
          </cell>
          <cell r="M385">
            <v>8556000</v>
          </cell>
          <cell r="Y385">
            <v>2021</v>
          </cell>
          <cell r="Z385">
            <v>1283400</v>
          </cell>
          <cell r="AB385">
            <v>2023</v>
          </cell>
          <cell r="AC385">
            <v>1711200</v>
          </cell>
          <cell r="AE385">
            <v>2024</v>
          </cell>
          <cell r="AF385">
            <v>5561400</v>
          </cell>
        </row>
        <row r="386">
          <cell r="E386" t="str">
            <v>City of Yuba City Dept of Public Works</v>
          </cell>
          <cell r="J386">
            <v>2025</v>
          </cell>
          <cell r="M386">
            <v>8675500</v>
          </cell>
          <cell r="Y386">
            <v>2021</v>
          </cell>
          <cell r="Z386">
            <v>1301325</v>
          </cell>
          <cell r="AB386">
            <v>2023</v>
          </cell>
          <cell r="AC386">
            <v>1735100</v>
          </cell>
          <cell r="AE386">
            <v>2024</v>
          </cell>
          <cell r="AF386">
            <v>5639075</v>
          </cell>
        </row>
        <row r="387">
          <cell r="E387" t="str">
            <v>Yuba County Dept of Public Works</v>
          </cell>
          <cell r="J387">
            <v>2025</v>
          </cell>
          <cell r="M387">
            <v>8700000</v>
          </cell>
          <cell r="Y387">
            <v>2021</v>
          </cell>
          <cell r="Z387">
            <v>1305000</v>
          </cell>
          <cell r="AB387">
            <v>2023</v>
          </cell>
          <cell r="AC387">
            <v>1740000</v>
          </cell>
          <cell r="AE387">
            <v>2024</v>
          </cell>
          <cell r="AF387">
            <v>5655000</v>
          </cell>
        </row>
        <row r="388">
          <cell r="E388" t="str">
            <v>City of Woodland Dept of Public Works</v>
          </cell>
          <cell r="J388">
            <v>2025</v>
          </cell>
          <cell r="M388">
            <v>9044751</v>
          </cell>
          <cell r="Y388">
            <v>2021</v>
          </cell>
          <cell r="Z388">
            <v>1356712.65</v>
          </cell>
          <cell r="AB388">
            <v>2023</v>
          </cell>
          <cell r="AC388">
            <v>1808950.2000000002</v>
          </cell>
          <cell r="AE388">
            <v>2024</v>
          </cell>
          <cell r="AF388">
            <v>5879088.1500000004</v>
          </cell>
        </row>
        <row r="389">
          <cell r="E389" t="str">
            <v>Yuba County Dept of Public Works</v>
          </cell>
          <cell r="J389">
            <v>2025</v>
          </cell>
          <cell r="M389">
            <v>9725000</v>
          </cell>
          <cell r="Y389">
            <v>2021</v>
          </cell>
          <cell r="Z389">
            <v>1458750</v>
          </cell>
          <cell r="AB389">
            <v>2023</v>
          </cell>
          <cell r="AC389">
            <v>1945000</v>
          </cell>
          <cell r="AE389">
            <v>2024</v>
          </cell>
          <cell r="AF389">
            <v>6321250</v>
          </cell>
        </row>
        <row r="390">
          <cell r="E390" t="str">
            <v>City of Yuba City Dept of Public Works</v>
          </cell>
          <cell r="J390">
            <v>2025</v>
          </cell>
          <cell r="M390">
            <v>4225000</v>
          </cell>
          <cell r="Z390">
            <v>633750</v>
          </cell>
          <cell r="AC390">
            <v>845000</v>
          </cell>
          <cell r="AF390">
            <v>2746250</v>
          </cell>
        </row>
        <row r="391">
          <cell r="E391" t="str">
            <v>City of Galt Dept of Public Works</v>
          </cell>
          <cell r="J391">
            <v>2025</v>
          </cell>
          <cell r="M391">
            <v>400000</v>
          </cell>
          <cell r="Y391">
            <v>2022</v>
          </cell>
          <cell r="Z391">
            <v>60000</v>
          </cell>
          <cell r="AB391">
            <v>2023</v>
          </cell>
          <cell r="AC391">
            <v>80000</v>
          </cell>
          <cell r="AE391">
            <v>2024</v>
          </cell>
          <cell r="AF391">
            <v>260000</v>
          </cell>
        </row>
        <row r="392">
          <cell r="E392" t="str">
            <v>Sacramento County Dept of Transportation</v>
          </cell>
          <cell r="J392">
            <v>2025</v>
          </cell>
          <cell r="M392">
            <v>600000</v>
          </cell>
          <cell r="Y392">
            <v>2022</v>
          </cell>
          <cell r="Z392">
            <v>90000</v>
          </cell>
          <cell r="AB392">
            <v>2023</v>
          </cell>
          <cell r="AC392">
            <v>120000</v>
          </cell>
          <cell r="AE392">
            <v>2024</v>
          </cell>
          <cell r="AF392">
            <v>390000</v>
          </cell>
        </row>
        <row r="393">
          <cell r="E393" t="str">
            <v>Sacramento County Dept of Transportation</v>
          </cell>
          <cell r="J393">
            <v>2025</v>
          </cell>
          <cell r="M393">
            <v>2500000</v>
          </cell>
          <cell r="Y393">
            <v>2022</v>
          </cell>
          <cell r="Z393">
            <v>375000</v>
          </cell>
          <cell r="AB393">
            <v>2023</v>
          </cell>
          <cell r="AC393">
            <v>500000</v>
          </cell>
          <cell r="AE393">
            <v>2024</v>
          </cell>
          <cell r="AF393">
            <v>1625000</v>
          </cell>
        </row>
        <row r="394">
          <cell r="E394" t="str">
            <v>Placer County Dept of Public Works</v>
          </cell>
          <cell r="J394">
            <v>2025</v>
          </cell>
          <cell r="M394">
            <v>3234300</v>
          </cell>
          <cell r="Y394">
            <v>2022</v>
          </cell>
          <cell r="Z394">
            <v>485145</v>
          </cell>
          <cell r="AB394">
            <v>2023</v>
          </cell>
          <cell r="AC394">
            <v>646860</v>
          </cell>
          <cell r="AE394">
            <v>2024</v>
          </cell>
          <cell r="AF394">
            <v>2102295</v>
          </cell>
        </row>
        <row r="395">
          <cell r="E395" t="str">
            <v>City of Elk Grove</v>
          </cell>
          <cell r="J395">
            <v>2025</v>
          </cell>
          <cell r="M395">
            <v>3800000</v>
          </cell>
          <cell r="Y395">
            <v>2022</v>
          </cell>
          <cell r="Z395">
            <v>570000</v>
          </cell>
          <cell r="AB395">
            <v>2023</v>
          </cell>
          <cell r="AC395">
            <v>760000</v>
          </cell>
          <cell r="AE395">
            <v>2024</v>
          </cell>
          <cell r="AF395">
            <v>2470000</v>
          </cell>
        </row>
        <row r="396">
          <cell r="E396" t="str">
            <v>Yuba County Dept of Public Works</v>
          </cell>
          <cell r="J396">
            <v>2025</v>
          </cell>
          <cell r="M396">
            <v>267000</v>
          </cell>
          <cell r="Z396">
            <v>40050</v>
          </cell>
          <cell r="AC396">
            <v>53400</v>
          </cell>
          <cell r="AF396">
            <v>173550</v>
          </cell>
        </row>
        <row r="397">
          <cell r="E397" t="str">
            <v>Yuba County Dept of Public Works</v>
          </cell>
          <cell r="J397">
            <v>2025</v>
          </cell>
          <cell r="M397">
            <v>267000</v>
          </cell>
          <cell r="Z397">
            <v>40050</v>
          </cell>
          <cell r="AC397">
            <v>53400</v>
          </cell>
          <cell r="AF397">
            <v>173550</v>
          </cell>
        </row>
        <row r="398">
          <cell r="E398" t="str">
            <v>Yuba County Dept of Public Works</v>
          </cell>
          <cell r="J398">
            <v>2025</v>
          </cell>
          <cell r="M398">
            <v>300000</v>
          </cell>
          <cell r="Z398">
            <v>45000</v>
          </cell>
          <cell r="AC398">
            <v>60000</v>
          </cell>
          <cell r="AF398">
            <v>195000</v>
          </cell>
        </row>
        <row r="399">
          <cell r="E399" t="str">
            <v>Yuba County Dept of Public Works</v>
          </cell>
          <cell r="J399">
            <v>2025</v>
          </cell>
          <cell r="M399">
            <v>300000</v>
          </cell>
          <cell r="Z399">
            <v>45000</v>
          </cell>
          <cell r="AC399">
            <v>60000</v>
          </cell>
          <cell r="AF399">
            <v>195000</v>
          </cell>
        </row>
        <row r="400">
          <cell r="E400" t="str">
            <v>City of Woodland Dept of Public Works</v>
          </cell>
          <cell r="J400">
            <v>2025</v>
          </cell>
          <cell r="M400">
            <v>539000</v>
          </cell>
          <cell r="Z400">
            <v>80850</v>
          </cell>
          <cell r="AC400">
            <v>107800</v>
          </cell>
          <cell r="AF400">
            <v>350350</v>
          </cell>
        </row>
        <row r="401">
          <cell r="E401" t="str">
            <v>City of Woodland Dept of Public Works</v>
          </cell>
          <cell r="J401">
            <v>2025</v>
          </cell>
          <cell r="M401">
            <v>619851</v>
          </cell>
          <cell r="Z401">
            <v>92977.65</v>
          </cell>
          <cell r="AC401">
            <v>123970.20000000001</v>
          </cell>
          <cell r="AF401">
            <v>402903.15</v>
          </cell>
        </row>
        <row r="402">
          <cell r="E402" t="str">
            <v>City of Colfax Dept of Public Works</v>
          </cell>
          <cell r="J402">
            <v>2025</v>
          </cell>
          <cell r="M402">
            <v>1000000</v>
          </cell>
          <cell r="Z402">
            <v>150000</v>
          </cell>
          <cell r="AC402">
            <v>200000</v>
          </cell>
          <cell r="AF402">
            <v>650000</v>
          </cell>
        </row>
        <row r="403">
          <cell r="E403" t="str">
            <v>Town of Loomis Dept of Public Works</v>
          </cell>
          <cell r="J403">
            <v>2025</v>
          </cell>
          <cell r="M403">
            <v>1000000</v>
          </cell>
          <cell r="Z403">
            <v>150000</v>
          </cell>
          <cell r="AC403">
            <v>200000</v>
          </cell>
          <cell r="AF403">
            <v>650000</v>
          </cell>
        </row>
        <row r="404">
          <cell r="E404" t="str">
            <v>Town of Loomis Dept of Public Works</v>
          </cell>
          <cell r="J404">
            <v>2025</v>
          </cell>
          <cell r="M404">
            <v>2300000</v>
          </cell>
          <cell r="Z404">
            <v>345000</v>
          </cell>
          <cell r="AC404">
            <v>460000</v>
          </cell>
          <cell r="AF404">
            <v>1495000</v>
          </cell>
        </row>
        <row r="405">
          <cell r="E405" t="str">
            <v>City of Live Oak</v>
          </cell>
          <cell r="J405">
            <v>2026</v>
          </cell>
          <cell r="M405">
            <v>4800000</v>
          </cell>
          <cell r="Z405">
            <v>720000</v>
          </cell>
          <cell r="AC405">
            <v>960000</v>
          </cell>
          <cell r="AF405">
            <v>3120000</v>
          </cell>
        </row>
        <row r="406">
          <cell r="E406" t="str">
            <v>City of Live Oak</v>
          </cell>
          <cell r="J406">
            <v>2026</v>
          </cell>
          <cell r="M406">
            <v>2500000</v>
          </cell>
          <cell r="Y406">
            <v>2023</v>
          </cell>
          <cell r="Z406">
            <v>375000</v>
          </cell>
          <cell r="AB406">
            <v>2024</v>
          </cell>
          <cell r="AC406">
            <v>500000</v>
          </cell>
          <cell r="AE406">
            <v>2025</v>
          </cell>
          <cell r="AF406">
            <v>1625000</v>
          </cell>
        </row>
        <row r="407">
          <cell r="E407" t="str">
            <v>City of Elk Grove</v>
          </cell>
          <cell r="J407">
            <v>2026</v>
          </cell>
          <cell r="M407">
            <v>3700000</v>
          </cell>
          <cell r="Y407">
            <v>2023</v>
          </cell>
          <cell r="Z407">
            <v>555000</v>
          </cell>
          <cell r="AB407">
            <v>2024</v>
          </cell>
          <cell r="AC407">
            <v>740000</v>
          </cell>
          <cell r="AE407">
            <v>2025</v>
          </cell>
          <cell r="AF407">
            <v>2405000</v>
          </cell>
        </row>
        <row r="408">
          <cell r="E408" t="str">
            <v>City of Live Oak</v>
          </cell>
          <cell r="J408">
            <v>2027</v>
          </cell>
          <cell r="M408">
            <v>9000000</v>
          </cell>
          <cell r="Y408">
            <v>2023</v>
          </cell>
          <cell r="Z408">
            <v>1350000</v>
          </cell>
          <cell r="AB408">
            <v>2025</v>
          </cell>
          <cell r="AC408">
            <v>1800000</v>
          </cell>
          <cell r="AE408">
            <v>2026</v>
          </cell>
          <cell r="AF408">
            <v>5850000</v>
          </cell>
        </row>
        <row r="409">
          <cell r="E409" t="str">
            <v>City of Live Oak</v>
          </cell>
          <cell r="J409">
            <v>2029</v>
          </cell>
          <cell r="M409">
            <v>11000000</v>
          </cell>
          <cell r="Y409">
            <v>2023</v>
          </cell>
          <cell r="Z409">
            <v>1650000</v>
          </cell>
          <cell r="AB409">
            <v>2026</v>
          </cell>
          <cell r="AC409">
            <v>2200000</v>
          </cell>
          <cell r="AE409">
            <v>2027</v>
          </cell>
          <cell r="AF409">
            <v>7150000</v>
          </cell>
        </row>
        <row r="410">
          <cell r="E410" t="str">
            <v>City of Rancho Cordova</v>
          </cell>
          <cell r="J410">
            <v>2030</v>
          </cell>
          <cell r="M410">
            <v>35000000</v>
          </cell>
          <cell r="Y410">
            <v>2023</v>
          </cell>
          <cell r="Z410">
            <v>5250000</v>
          </cell>
          <cell r="AB410">
            <v>2026</v>
          </cell>
          <cell r="AC410">
            <v>7000000</v>
          </cell>
          <cell r="AE410">
            <v>2028</v>
          </cell>
          <cell r="AF410">
            <v>22750000</v>
          </cell>
        </row>
        <row r="411">
          <cell r="E411" t="str">
            <v>City of Rancho Cordova</v>
          </cell>
          <cell r="J411">
            <v>2030</v>
          </cell>
          <cell r="M411">
            <v>71000000</v>
          </cell>
          <cell r="Y411">
            <v>2023</v>
          </cell>
          <cell r="Z411">
            <v>10650000</v>
          </cell>
          <cell r="AB411">
            <v>2026</v>
          </cell>
          <cell r="AC411">
            <v>14200000</v>
          </cell>
          <cell r="AE411">
            <v>2028</v>
          </cell>
          <cell r="AF411">
            <v>46150000</v>
          </cell>
        </row>
        <row r="412">
          <cell r="E412" t="str">
            <v>City of Rancho Cordova</v>
          </cell>
          <cell r="J412">
            <v>2030</v>
          </cell>
          <cell r="M412">
            <v>45750000</v>
          </cell>
          <cell r="Z412">
            <v>6862500</v>
          </cell>
          <cell r="AC412">
            <v>9150000</v>
          </cell>
          <cell r="AF412">
            <v>29737500</v>
          </cell>
        </row>
        <row r="413">
          <cell r="E413" t="str">
            <v>Sacramento County Dept of Transportation</v>
          </cell>
          <cell r="J413">
            <v>2030</v>
          </cell>
          <cell r="M413">
            <v>50000000</v>
          </cell>
          <cell r="Z413">
            <v>7500000</v>
          </cell>
          <cell r="AC413">
            <v>10000000</v>
          </cell>
          <cell r="AF413">
            <v>32500000</v>
          </cell>
        </row>
        <row r="414">
          <cell r="E414" t="str">
            <v>City of Colfax Dept of Public Works</v>
          </cell>
          <cell r="J414">
            <v>2027</v>
          </cell>
          <cell r="M414">
            <v>3000000</v>
          </cell>
          <cell r="Y414">
            <v>2024</v>
          </cell>
          <cell r="Z414">
            <v>450000</v>
          </cell>
          <cell r="AB414">
            <v>2025</v>
          </cell>
          <cell r="AC414">
            <v>600000</v>
          </cell>
          <cell r="AE414">
            <v>2026</v>
          </cell>
          <cell r="AF414">
            <v>1950000</v>
          </cell>
        </row>
        <row r="415">
          <cell r="E415" t="str">
            <v>City of Rancho Cordova</v>
          </cell>
          <cell r="J415">
            <v>2030</v>
          </cell>
          <cell r="M415">
            <v>10063800</v>
          </cell>
          <cell r="Y415">
            <v>2024</v>
          </cell>
          <cell r="Z415">
            <v>1509570</v>
          </cell>
          <cell r="AB415">
            <v>2027</v>
          </cell>
          <cell r="AC415">
            <v>2012760</v>
          </cell>
          <cell r="AE415">
            <v>2028</v>
          </cell>
          <cell r="AF415">
            <v>6541470</v>
          </cell>
        </row>
        <row r="416">
          <cell r="E416" t="str">
            <v>City of Rancho Cordova</v>
          </cell>
          <cell r="J416">
            <v>2030</v>
          </cell>
          <cell r="M416">
            <v>12000000</v>
          </cell>
          <cell r="Y416">
            <v>2024</v>
          </cell>
          <cell r="Z416">
            <v>1800000</v>
          </cell>
          <cell r="AB416">
            <v>2027</v>
          </cell>
          <cell r="AC416">
            <v>2400000</v>
          </cell>
          <cell r="AE416">
            <v>2028</v>
          </cell>
          <cell r="AF416">
            <v>7800000</v>
          </cell>
        </row>
        <row r="417">
          <cell r="E417" t="str">
            <v>City of Yuba City Dept of Public Works</v>
          </cell>
          <cell r="J417">
            <v>2030</v>
          </cell>
          <cell r="M417">
            <v>12665198</v>
          </cell>
          <cell r="Y417">
            <v>2024</v>
          </cell>
          <cell r="Z417">
            <v>1899779.7</v>
          </cell>
          <cell r="AB417">
            <v>2027</v>
          </cell>
          <cell r="AC417">
            <v>2533039.6</v>
          </cell>
          <cell r="AE417">
            <v>2028</v>
          </cell>
          <cell r="AF417">
            <v>8232378.7000000002</v>
          </cell>
        </row>
        <row r="418">
          <cell r="E418" t="str">
            <v>City of Rancho Cordova</v>
          </cell>
          <cell r="J418">
            <v>2030</v>
          </cell>
          <cell r="M418">
            <v>13706400</v>
          </cell>
          <cell r="Y418">
            <v>2024</v>
          </cell>
          <cell r="Z418">
            <v>2055960</v>
          </cell>
          <cell r="AB418">
            <v>2027</v>
          </cell>
          <cell r="AC418">
            <v>2741280</v>
          </cell>
          <cell r="AE418">
            <v>2028</v>
          </cell>
          <cell r="AF418">
            <v>8909160</v>
          </cell>
        </row>
        <row r="419">
          <cell r="E419" t="str">
            <v>City of Yuba City Dept of Public Works</v>
          </cell>
          <cell r="J419">
            <v>2030</v>
          </cell>
          <cell r="M419">
            <v>13911100</v>
          </cell>
          <cell r="Y419">
            <v>2024</v>
          </cell>
          <cell r="Z419">
            <v>2086665</v>
          </cell>
          <cell r="AB419">
            <v>2027</v>
          </cell>
          <cell r="AC419">
            <v>2782220</v>
          </cell>
          <cell r="AE419">
            <v>2028</v>
          </cell>
          <cell r="AF419">
            <v>9042215</v>
          </cell>
        </row>
        <row r="420">
          <cell r="E420" t="str">
            <v>City of Yuba City Dept of Public Works</v>
          </cell>
          <cell r="J420">
            <v>2030</v>
          </cell>
          <cell r="M420">
            <v>17356800</v>
          </cell>
          <cell r="Y420">
            <v>2024</v>
          </cell>
          <cell r="Z420">
            <v>2603520</v>
          </cell>
          <cell r="AB420">
            <v>2027</v>
          </cell>
          <cell r="AC420">
            <v>3471360</v>
          </cell>
          <cell r="AE420">
            <v>2028</v>
          </cell>
          <cell r="AF420">
            <v>11281920</v>
          </cell>
        </row>
        <row r="421">
          <cell r="E421" t="str">
            <v>City of Folsom Dept of Public Works</v>
          </cell>
          <cell r="J421">
            <v>2030</v>
          </cell>
          <cell r="M421">
            <v>24000000</v>
          </cell>
          <cell r="Y421">
            <v>2024</v>
          </cell>
          <cell r="Z421">
            <v>3600000</v>
          </cell>
          <cell r="AB421">
            <v>2027</v>
          </cell>
          <cell r="AC421">
            <v>4800000</v>
          </cell>
          <cell r="AE421">
            <v>2028</v>
          </cell>
          <cell r="AF421">
            <v>15600000</v>
          </cell>
        </row>
        <row r="422">
          <cell r="E422" t="str">
            <v>City of Rancho Cordova</v>
          </cell>
          <cell r="J422">
            <v>2030</v>
          </cell>
          <cell r="M422">
            <v>27254400</v>
          </cell>
          <cell r="Y422">
            <v>2024</v>
          </cell>
          <cell r="Z422">
            <v>4088160</v>
          </cell>
          <cell r="AB422">
            <v>2027</v>
          </cell>
          <cell r="AC422">
            <v>5450880</v>
          </cell>
          <cell r="AE422">
            <v>2028</v>
          </cell>
          <cell r="AF422">
            <v>17715360</v>
          </cell>
        </row>
        <row r="423">
          <cell r="E423" t="str">
            <v>City of Live Oak</v>
          </cell>
          <cell r="J423">
            <v>2028</v>
          </cell>
          <cell r="M423">
            <v>4000000</v>
          </cell>
          <cell r="Z423">
            <v>600000</v>
          </cell>
          <cell r="AC423">
            <v>800000</v>
          </cell>
          <cell r="AF423">
            <v>2600000</v>
          </cell>
        </row>
        <row r="424">
          <cell r="E424" t="str">
            <v>Caltrans District 3</v>
          </cell>
          <cell r="J424">
            <v>2035</v>
          </cell>
          <cell r="M424">
            <v>86000000</v>
          </cell>
          <cell r="Y424">
            <v>2025</v>
          </cell>
          <cell r="Z424">
            <v>12900000</v>
          </cell>
          <cell r="AB424">
            <v>2030</v>
          </cell>
          <cell r="AC424">
            <v>17200000</v>
          </cell>
          <cell r="AE424">
            <v>2033</v>
          </cell>
          <cell r="AF424">
            <v>55900000</v>
          </cell>
        </row>
        <row r="425">
          <cell r="E425" t="str">
            <v>City of Lincoln Dept of Public Works</v>
          </cell>
          <cell r="J425">
            <v>2035</v>
          </cell>
          <cell r="M425">
            <v>118000000</v>
          </cell>
          <cell r="Y425">
            <v>2025</v>
          </cell>
          <cell r="Z425">
            <v>17700000</v>
          </cell>
          <cell r="AB425">
            <v>2030</v>
          </cell>
          <cell r="AC425">
            <v>23600000</v>
          </cell>
          <cell r="AE425">
            <v>2033</v>
          </cell>
          <cell r="AF425">
            <v>76700000</v>
          </cell>
        </row>
        <row r="426">
          <cell r="E426" t="str">
            <v>City of Sacramento Dept of Transportation</v>
          </cell>
          <cell r="J426">
            <v>2035</v>
          </cell>
          <cell r="M426">
            <v>150000000</v>
          </cell>
          <cell r="Y426">
            <v>2025</v>
          </cell>
          <cell r="Z426">
            <v>22500000</v>
          </cell>
          <cell r="AB426">
            <v>2030</v>
          </cell>
          <cell r="AC426">
            <v>30000000</v>
          </cell>
          <cell r="AE426">
            <v>2033</v>
          </cell>
          <cell r="AF426">
            <v>97500000</v>
          </cell>
        </row>
        <row r="427">
          <cell r="E427" t="str">
            <v>South Placer Regional Transportation Authority</v>
          </cell>
          <cell r="J427">
            <v>2035</v>
          </cell>
          <cell r="M427">
            <v>430000000</v>
          </cell>
          <cell r="Y427">
            <v>2025</v>
          </cell>
          <cell r="Z427">
            <v>64500000</v>
          </cell>
          <cell r="AB427">
            <v>2030</v>
          </cell>
          <cell r="AC427">
            <v>86000000</v>
          </cell>
          <cell r="AE427">
            <v>2033</v>
          </cell>
          <cell r="AF427">
            <v>279500000</v>
          </cell>
        </row>
        <row r="428">
          <cell r="E428" t="str">
            <v>City of Sacramento Dept of Transportation</v>
          </cell>
          <cell r="J428">
            <v>2035</v>
          </cell>
          <cell r="M428">
            <v>100000000</v>
          </cell>
          <cell r="Z428">
            <v>15000000</v>
          </cell>
          <cell r="AC428">
            <v>20000000</v>
          </cell>
          <cell r="AF428">
            <v>65000000</v>
          </cell>
        </row>
        <row r="429">
          <cell r="E429" t="str">
            <v>City of Rancho Cordova</v>
          </cell>
          <cell r="J429">
            <v>2035</v>
          </cell>
          <cell r="M429">
            <v>119560000</v>
          </cell>
          <cell r="Z429">
            <v>17934000</v>
          </cell>
          <cell r="AC429">
            <v>23912000</v>
          </cell>
          <cell r="AF429">
            <v>77714000</v>
          </cell>
        </row>
        <row r="430">
          <cell r="E430" t="str">
            <v>Sacramento County Dept of Transportation</v>
          </cell>
          <cell r="J430">
            <v>2035</v>
          </cell>
          <cell r="M430">
            <v>360000000</v>
          </cell>
          <cell r="Z430">
            <v>54000000</v>
          </cell>
          <cell r="AC430">
            <v>72000000</v>
          </cell>
          <cell r="AF430">
            <v>234000000</v>
          </cell>
        </row>
        <row r="431">
          <cell r="E431" t="str">
            <v>City of Yuba City Dept of Public Works</v>
          </cell>
          <cell r="J431">
            <v>2030</v>
          </cell>
          <cell r="M431">
            <v>4373900</v>
          </cell>
          <cell r="Y431">
            <v>2026</v>
          </cell>
          <cell r="Z431">
            <v>656085</v>
          </cell>
          <cell r="AB431">
            <v>2028</v>
          </cell>
          <cell r="AC431">
            <v>874780</v>
          </cell>
          <cell r="AE431">
            <v>2029</v>
          </cell>
          <cell r="AF431">
            <v>2843035</v>
          </cell>
        </row>
        <row r="432">
          <cell r="E432" t="str">
            <v>City of Yuba City Dept of Public Works</v>
          </cell>
          <cell r="J432">
            <v>2030</v>
          </cell>
          <cell r="M432">
            <v>5584428</v>
          </cell>
          <cell r="Y432">
            <v>2026</v>
          </cell>
          <cell r="Z432">
            <v>837664.2</v>
          </cell>
          <cell r="AB432">
            <v>2028</v>
          </cell>
          <cell r="AC432">
            <v>1116885.6000000001</v>
          </cell>
          <cell r="AE432">
            <v>2029</v>
          </cell>
          <cell r="AF432">
            <v>3629878.2</v>
          </cell>
        </row>
        <row r="433">
          <cell r="E433" t="str">
            <v>City of Yuba City Dept of Public Works</v>
          </cell>
          <cell r="J433">
            <v>2030</v>
          </cell>
          <cell r="M433">
            <v>5830162</v>
          </cell>
          <cell r="Y433">
            <v>2026</v>
          </cell>
          <cell r="Z433">
            <v>874524.29999999993</v>
          </cell>
          <cell r="AB433">
            <v>2028</v>
          </cell>
          <cell r="AC433">
            <v>1166032.4000000001</v>
          </cell>
          <cell r="AE433">
            <v>2029</v>
          </cell>
          <cell r="AF433">
            <v>3789605.3000000003</v>
          </cell>
        </row>
        <row r="434">
          <cell r="E434" t="str">
            <v>City of Rancho Cordova</v>
          </cell>
          <cell r="J434">
            <v>2030</v>
          </cell>
          <cell r="M434">
            <v>8617440</v>
          </cell>
          <cell r="Y434">
            <v>2026</v>
          </cell>
          <cell r="Z434">
            <v>1292616</v>
          </cell>
          <cell r="AB434">
            <v>2028</v>
          </cell>
          <cell r="AC434">
            <v>1723488</v>
          </cell>
          <cell r="AE434">
            <v>2029</v>
          </cell>
          <cell r="AF434">
            <v>5601336</v>
          </cell>
        </row>
        <row r="435">
          <cell r="E435" t="str">
            <v>City of Yuba City Dept of Public Works</v>
          </cell>
          <cell r="J435">
            <v>2030</v>
          </cell>
          <cell r="M435">
            <v>9820200</v>
          </cell>
          <cell r="Y435">
            <v>2026</v>
          </cell>
          <cell r="Z435">
            <v>1473030</v>
          </cell>
          <cell r="AB435">
            <v>2028</v>
          </cell>
          <cell r="AC435">
            <v>1964040</v>
          </cell>
          <cell r="AE435">
            <v>2029</v>
          </cell>
          <cell r="AF435">
            <v>6383130</v>
          </cell>
        </row>
        <row r="436">
          <cell r="E436" t="str">
            <v>City of Rancho Cordova</v>
          </cell>
          <cell r="J436">
            <v>2030</v>
          </cell>
          <cell r="M436">
            <v>2072280</v>
          </cell>
          <cell r="Y436">
            <v>2027</v>
          </cell>
          <cell r="Z436">
            <v>310842</v>
          </cell>
          <cell r="AB436">
            <v>2028</v>
          </cell>
          <cell r="AC436">
            <v>414456</v>
          </cell>
          <cell r="AE436">
            <v>2029</v>
          </cell>
          <cell r="AF436">
            <v>1346982</v>
          </cell>
        </row>
        <row r="437">
          <cell r="E437" t="str">
            <v>City of Rancho Cordova</v>
          </cell>
          <cell r="J437">
            <v>2030</v>
          </cell>
          <cell r="M437">
            <v>30000</v>
          </cell>
          <cell r="Z437">
            <v>4500</v>
          </cell>
          <cell r="AC437">
            <v>6000</v>
          </cell>
          <cell r="AF437">
            <v>19500</v>
          </cell>
        </row>
        <row r="438">
          <cell r="E438" t="str">
            <v>Town of Loomis Dept of Public Works</v>
          </cell>
          <cell r="J438">
            <v>2030</v>
          </cell>
          <cell r="M438">
            <v>500000</v>
          </cell>
          <cell r="Z438">
            <v>75000</v>
          </cell>
          <cell r="AC438">
            <v>100000</v>
          </cell>
          <cell r="AF438">
            <v>325000</v>
          </cell>
        </row>
        <row r="439">
          <cell r="E439" t="str">
            <v>Town of Loomis Dept of Public Works</v>
          </cell>
          <cell r="J439">
            <v>2030</v>
          </cell>
          <cell r="M439">
            <v>600000</v>
          </cell>
          <cell r="Z439">
            <v>90000</v>
          </cell>
          <cell r="AC439">
            <v>120000</v>
          </cell>
          <cell r="AF439">
            <v>390000</v>
          </cell>
        </row>
        <row r="440">
          <cell r="E440" t="str">
            <v>City of Rancho Cordova</v>
          </cell>
          <cell r="J440">
            <v>2030</v>
          </cell>
          <cell r="M440">
            <v>1884960</v>
          </cell>
          <cell r="Z440">
            <v>282744</v>
          </cell>
          <cell r="AC440">
            <v>376992</v>
          </cell>
          <cell r="AF440">
            <v>1225224</v>
          </cell>
        </row>
        <row r="441">
          <cell r="E441" t="str">
            <v>City of Live Oak</v>
          </cell>
          <cell r="J441">
            <v>2032</v>
          </cell>
          <cell r="M441">
            <v>7000000</v>
          </cell>
          <cell r="Y441">
            <v>2028</v>
          </cell>
          <cell r="Z441">
            <v>1050000</v>
          </cell>
          <cell r="AB441">
            <v>2030</v>
          </cell>
          <cell r="AC441">
            <v>1400000</v>
          </cell>
          <cell r="AE441">
            <v>2031</v>
          </cell>
          <cell r="AF441">
            <v>4550000</v>
          </cell>
        </row>
        <row r="442">
          <cell r="E442" t="str">
            <v>Caltrans District 3</v>
          </cell>
          <cell r="J442">
            <v>2035</v>
          </cell>
          <cell r="M442">
            <v>30000000</v>
          </cell>
          <cell r="Y442">
            <v>2028</v>
          </cell>
          <cell r="AB442">
            <v>2031</v>
          </cell>
          <cell r="AE442">
            <v>2033</v>
          </cell>
        </row>
        <row r="443">
          <cell r="E443" t="str">
            <v>Sacramento County Dept of Transportation</v>
          </cell>
          <cell r="J443">
            <v>2035</v>
          </cell>
          <cell r="M443">
            <v>30650000</v>
          </cell>
          <cell r="Y443">
            <v>2028</v>
          </cell>
          <cell r="Z443">
            <v>4597500</v>
          </cell>
          <cell r="AB443">
            <v>2031</v>
          </cell>
          <cell r="AC443">
            <v>6130000</v>
          </cell>
          <cell r="AE443">
            <v>2033</v>
          </cell>
          <cell r="AF443">
            <v>19922500</v>
          </cell>
        </row>
        <row r="444">
          <cell r="E444" t="str">
            <v>City of Rancho Cordova</v>
          </cell>
          <cell r="J444">
            <v>2035</v>
          </cell>
          <cell r="M444">
            <v>33800000</v>
          </cell>
          <cell r="Y444">
            <v>2028</v>
          </cell>
          <cell r="Z444">
            <v>5070000</v>
          </cell>
          <cell r="AB444">
            <v>2031</v>
          </cell>
          <cell r="AC444">
            <v>6760000</v>
          </cell>
          <cell r="AE444">
            <v>2033</v>
          </cell>
          <cell r="AF444">
            <v>21970000</v>
          </cell>
        </row>
        <row r="445">
          <cell r="E445" t="str">
            <v>City of Sacramento Dept of Transportation</v>
          </cell>
          <cell r="J445">
            <v>2035</v>
          </cell>
          <cell r="M445">
            <v>36000000</v>
          </cell>
          <cell r="Y445">
            <v>2028</v>
          </cell>
          <cell r="Z445">
            <v>5400000</v>
          </cell>
          <cell r="AB445">
            <v>2031</v>
          </cell>
          <cell r="AC445">
            <v>7200000</v>
          </cell>
          <cell r="AE445">
            <v>2033</v>
          </cell>
          <cell r="AF445">
            <v>23400000</v>
          </cell>
        </row>
        <row r="446">
          <cell r="E446" t="str">
            <v>Sacramento County Dept of Transportation</v>
          </cell>
          <cell r="J446">
            <v>2035</v>
          </cell>
          <cell r="M446">
            <v>36000000</v>
          </cell>
          <cell r="Y446">
            <v>2028</v>
          </cell>
          <cell r="Z446">
            <v>5400000</v>
          </cell>
          <cell r="AB446">
            <v>2031</v>
          </cell>
          <cell r="AC446">
            <v>7200000</v>
          </cell>
          <cell r="AE446">
            <v>2033</v>
          </cell>
          <cell r="AF446">
            <v>23400000</v>
          </cell>
        </row>
        <row r="447">
          <cell r="E447" t="str">
            <v>City of Galt Dept of Public Works</v>
          </cell>
          <cell r="J447">
            <v>2035</v>
          </cell>
          <cell r="M447">
            <v>36490000</v>
          </cell>
          <cell r="Y447">
            <v>2028</v>
          </cell>
          <cell r="Z447">
            <v>5473500</v>
          </cell>
          <cell r="AB447">
            <v>2031</v>
          </cell>
          <cell r="AC447">
            <v>7298000</v>
          </cell>
          <cell r="AE447">
            <v>2033</v>
          </cell>
          <cell r="AF447">
            <v>23718500</v>
          </cell>
        </row>
        <row r="448">
          <cell r="E448" t="str">
            <v>City of Yuba City Dept of Public Works</v>
          </cell>
          <cell r="J448">
            <v>2035</v>
          </cell>
          <cell r="M448">
            <v>50000000</v>
          </cell>
          <cell r="Y448">
            <v>2028</v>
          </cell>
          <cell r="Z448">
            <v>7500000</v>
          </cell>
          <cell r="AB448">
            <v>2031</v>
          </cell>
          <cell r="AC448">
            <v>10000000</v>
          </cell>
          <cell r="AE448">
            <v>2033</v>
          </cell>
          <cell r="AF448">
            <v>32500000</v>
          </cell>
        </row>
        <row r="449">
          <cell r="E449" t="str">
            <v>City of Marysville Dept of Public Works</v>
          </cell>
          <cell r="J449">
            <v>2035</v>
          </cell>
          <cell r="M449">
            <v>50000000</v>
          </cell>
          <cell r="Y449">
            <v>2028</v>
          </cell>
          <cell r="Z449">
            <v>7500000</v>
          </cell>
          <cell r="AB449">
            <v>2031</v>
          </cell>
          <cell r="AC449">
            <v>10000000</v>
          </cell>
          <cell r="AE449">
            <v>2033</v>
          </cell>
          <cell r="AF449">
            <v>32500000</v>
          </cell>
        </row>
        <row r="450">
          <cell r="E450" t="str">
            <v>City of Rancho Cordova</v>
          </cell>
          <cell r="J450">
            <v>2035</v>
          </cell>
          <cell r="M450">
            <v>56800000</v>
          </cell>
          <cell r="Y450">
            <v>2028</v>
          </cell>
          <cell r="Z450">
            <v>8520000</v>
          </cell>
          <cell r="AB450">
            <v>2031</v>
          </cell>
          <cell r="AC450">
            <v>11360000</v>
          </cell>
          <cell r="AE450">
            <v>2033</v>
          </cell>
          <cell r="AF450">
            <v>36920000</v>
          </cell>
        </row>
        <row r="451">
          <cell r="E451" t="str">
            <v>City of Marysville Dept of Public Works</v>
          </cell>
          <cell r="J451">
            <v>2035</v>
          </cell>
          <cell r="M451">
            <v>60000000</v>
          </cell>
          <cell r="Y451">
            <v>2028</v>
          </cell>
          <cell r="Z451">
            <v>9000000</v>
          </cell>
          <cell r="AB451">
            <v>2031</v>
          </cell>
          <cell r="AC451">
            <v>12000000</v>
          </cell>
          <cell r="AE451">
            <v>2033</v>
          </cell>
          <cell r="AF451">
            <v>39000000</v>
          </cell>
        </row>
        <row r="452">
          <cell r="E452" t="str">
            <v>Sacramento County Dept of Transportation</v>
          </cell>
          <cell r="J452">
            <v>2035</v>
          </cell>
          <cell r="M452">
            <v>61000000</v>
          </cell>
          <cell r="Y452">
            <v>2028</v>
          </cell>
          <cell r="Z452">
            <v>9150000</v>
          </cell>
          <cell r="AB452">
            <v>2031</v>
          </cell>
          <cell r="AC452">
            <v>12200000</v>
          </cell>
          <cell r="AE452">
            <v>2033</v>
          </cell>
          <cell r="AF452">
            <v>39650000</v>
          </cell>
        </row>
        <row r="453">
          <cell r="E453" t="str">
            <v>Sacramento County Dept of Transportation</v>
          </cell>
          <cell r="J453">
            <v>2035</v>
          </cell>
          <cell r="M453">
            <v>73103800</v>
          </cell>
          <cell r="Y453">
            <v>2028</v>
          </cell>
          <cell r="Z453">
            <v>10965570</v>
          </cell>
          <cell r="AB453">
            <v>2031</v>
          </cell>
          <cell r="AC453">
            <v>14620760</v>
          </cell>
          <cell r="AE453">
            <v>2033</v>
          </cell>
          <cell r="AF453">
            <v>47517470</v>
          </cell>
        </row>
        <row r="454">
          <cell r="E454" t="str">
            <v>City of Live Oak</v>
          </cell>
          <cell r="J454">
            <v>2031</v>
          </cell>
          <cell r="M454">
            <v>480000</v>
          </cell>
          <cell r="Z454">
            <v>72000</v>
          </cell>
          <cell r="AC454">
            <v>96000</v>
          </cell>
          <cell r="AF454">
            <v>312000</v>
          </cell>
        </row>
        <row r="455">
          <cell r="E455" t="str">
            <v>City of Live Oak</v>
          </cell>
          <cell r="J455">
            <v>2031</v>
          </cell>
          <cell r="M455">
            <v>600000</v>
          </cell>
          <cell r="Z455">
            <v>90000</v>
          </cell>
          <cell r="AC455">
            <v>120000</v>
          </cell>
          <cell r="AF455">
            <v>390000</v>
          </cell>
        </row>
        <row r="456">
          <cell r="E456" t="str">
            <v>City of Live Oak</v>
          </cell>
          <cell r="J456">
            <v>2031</v>
          </cell>
          <cell r="M456">
            <v>2000000</v>
          </cell>
          <cell r="Z456">
            <v>300000</v>
          </cell>
          <cell r="AC456">
            <v>400000</v>
          </cell>
          <cell r="AF456">
            <v>1300000</v>
          </cell>
        </row>
        <row r="457">
          <cell r="E457" t="str">
            <v>City of Elk Grove</v>
          </cell>
          <cell r="J457">
            <v>2035</v>
          </cell>
          <cell r="M457">
            <v>10050000</v>
          </cell>
          <cell r="Y457">
            <v>2029</v>
          </cell>
          <cell r="Z457">
            <v>1507500</v>
          </cell>
          <cell r="AB457">
            <v>2032</v>
          </cell>
          <cell r="AC457">
            <v>2010000</v>
          </cell>
          <cell r="AE457">
            <v>2033</v>
          </cell>
          <cell r="AF457">
            <v>6532500</v>
          </cell>
        </row>
        <row r="458">
          <cell r="E458" t="str">
            <v>City of Roseville Dept of Public Works</v>
          </cell>
          <cell r="J458">
            <v>2035</v>
          </cell>
          <cell r="M458">
            <v>10450000</v>
          </cell>
          <cell r="Y458">
            <v>2029</v>
          </cell>
          <cell r="Z458">
            <v>1567500</v>
          </cell>
          <cell r="AB458">
            <v>2032</v>
          </cell>
          <cell r="AC458">
            <v>2090000</v>
          </cell>
          <cell r="AE458">
            <v>2033</v>
          </cell>
          <cell r="AF458">
            <v>6792500</v>
          </cell>
        </row>
        <row r="459">
          <cell r="E459" t="str">
            <v>Sacramento County Dept of Transportation</v>
          </cell>
          <cell r="J459">
            <v>2035</v>
          </cell>
          <cell r="M459">
            <v>10450000</v>
          </cell>
          <cell r="Y459">
            <v>2029</v>
          </cell>
          <cell r="Z459">
            <v>1567500</v>
          </cell>
          <cell r="AB459">
            <v>2032</v>
          </cell>
          <cell r="AC459">
            <v>2090000</v>
          </cell>
          <cell r="AE459">
            <v>2033</v>
          </cell>
          <cell r="AF459">
            <v>6792500</v>
          </cell>
        </row>
        <row r="460">
          <cell r="E460" t="str">
            <v>Sacramento County Dept of Transportation</v>
          </cell>
          <cell r="J460">
            <v>2035</v>
          </cell>
          <cell r="M460">
            <v>11700000</v>
          </cell>
          <cell r="Y460">
            <v>2029</v>
          </cell>
          <cell r="Z460">
            <v>1755000</v>
          </cell>
          <cell r="AB460">
            <v>2032</v>
          </cell>
          <cell r="AC460">
            <v>2340000</v>
          </cell>
          <cell r="AE460">
            <v>2033</v>
          </cell>
          <cell r="AF460">
            <v>7605000</v>
          </cell>
        </row>
        <row r="461">
          <cell r="E461" t="str">
            <v>Sacramento County Dept of Transportation</v>
          </cell>
          <cell r="J461">
            <v>2035</v>
          </cell>
          <cell r="M461">
            <v>13000000</v>
          </cell>
          <cell r="Y461">
            <v>2029</v>
          </cell>
          <cell r="Z461">
            <v>1950000</v>
          </cell>
          <cell r="AB461">
            <v>2032</v>
          </cell>
          <cell r="AC461">
            <v>2600000</v>
          </cell>
          <cell r="AE461">
            <v>2033</v>
          </cell>
          <cell r="AF461">
            <v>8450000</v>
          </cell>
        </row>
        <row r="462">
          <cell r="E462" t="str">
            <v>City of Roseville Dept of Public Works</v>
          </cell>
          <cell r="J462">
            <v>2035</v>
          </cell>
          <cell r="M462">
            <v>13750000</v>
          </cell>
          <cell r="Y462">
            <v>2029</v>
          </cell>
          <cell r="Z462">
            <v>2062500</v>
          </cell>
          <cell r="AB462">
            <v>2032</v>
          </cell>
          <cell r="AC462">
            <v>2750000</v>
          </cell>
          <cell r="AE462">
            <v>2033</v>
          </cell>
          <cell r="AF462">
            <v>8937500</v>
          </cell>
        </row>
        <row r="463">
          <cell r="E463" t="str">
            <v>Sacramento County Dept of Transportation</v>
          </cell>
          <cell r="J463">
            <v>2035</v>
          </cell>
          <cell r="M463">
            <v>15200000</v>
          </cell>
          <cell r="Y463">
            <v>2029</v>
          </cell>
          <cell r="Z463">
            <v>2280000</v>
          </cell>
          <cell r="AB463">
            <v>2032</v>
          </cell>
          <cell r="AC463">
            <v>3040000</v>
          </cell>
          <cell r="AE463">
            <v>2033</v>
          </cell>
          <cell r="AF463">
            <v>9880000</v>
          </cell>
        </row>
        <row r="464">
          <cell r="E464" t="str">
            <v>Sacramento County Dept of Transportation</v>
          </cell>
          <cell r="J464">
            <v>2035</v>
          </cell>
          <cell r="M464">
            <v>16000000</v>
          </cell>
          <cell r="Y464">
            <v>2029</v>
          </cell>
          <cell r="Z464">
            <v>2400000</v>
          </cell>
          <cell r="AB464">
            <v>2032</v>
          </cell>
          <cell r="AC464">
            <v>3200000</v>
          </cell>
          <cell r="AE464">
            <v>2033</v>
          </cell>
          <cell r="AF464">
            <v>10400000</v>
          </cell>
        </row>
        <row r="465">
          <cell r="E465" t="str">
            <v>City of Sacramento Dept of Transportation</v>
          </cell>
          <cell r="J465">
            <v>2035</v>
          </cell>
          <cell r="M465">
            <v>20000000</v>
          </cell>
          <cell r="Y465">
            <v>2029</v>
          </cell>
          <cell r="Z465">
            <v>3000000</v>
          </cell>
          <cell r="AB465">
            <v>2032</v>
          </cell>
          <cell r="AC465">
            <v>4000000</v>
          </cell>
          <cell r="AE465">
            <v>2033</v>
          </cell>
          <cell r="AF465">
            <v>13000000</v>
          </cell>
        </row>
        <row r="466">
          <cell r="E466" t="str">
            <v>Sacramento County Dept of Transportation</v>
          </cell>
          <cell r="J466">
            <v>2035</v>
          </cell>
          <cell r="M466">
            <v>20000000</v>
          </cell>
          <cell r="Y466">
            <v>2029</v>
          </cell>
          <cell r="Z466">
            <v>3000000</v>
          </cell>
          <cell r="AB466">
            <v>2032</v>
          </cell>
          <cell r="AC466">
            <v>4000000</v>
          </cell>
          <cell r="AE466">
            <v>2033</v>
          </cell>
          <cell r="AF466">
            <v>13000000</v>
          </cell>
        </row>
        <row r="467">
          <cell r="E467" t="str">
            <v>Sacramento County Dept of Transportation</v>
          </cell>
          <cell r="J467">
            <v>2035</v>
          </cell>
          <cell r="M467">
            <v>20000000</v>
          </cell>
          <cell r="Y467">
            <v>2029</v>
          </cell>
          <cell r="Z467">
            <v>3000000</v>
          </cell>
          <cell r="AB467">
            <v>2032</v>
          </cell>
          <cell r="AC467">
            <v>4000000</v>
          </cell>
          <cell r="AE467">
            <v>2033</v>
          </cell>
          <cell r="AF467">
            <v>13000000</v>
          </cell>
        </row>
        <row r="468">
          <cell r="E468" t="str">
            <v>Sacramento County Dept of Transportation</v>
          </cell>
          <cell r="J468">
            <v>2035</v>
          </cell>
          <cell r="M468">
            <v>20700000</v>
          </cell>
          <cell r="Y468">
            <v>2029</v>
          </cell>
          <cell r="Z468">
            <v>3105000</v>
          </cell>
          <cell r="AB468">
            <v>2032</v>
          </cell>
          <cell r="AC468">
            <v>4140000</v>
          </cell>
          <cell r="AE468">
            <v>2033</v>
          </cell>
          <cell r="AF468">
            <v>13455000</v>
          </cell>
        </row>
        <row r="469">
          <cell r="E469" t="str">
            <v>Sacramento County Dept of Transportation</v>
          </cell>
          <cell r="J469">
            <v>2035</v>
          </cell>
          <cell r="M469">
            <v>22500000</v>
          </cell>
          <cell r="Y469">
            <v>2029</v>
          </cell>
          <cell r="Z469">
            <v>3375000</v>
          </cell>
          <cell r="AB469">
            <v>2032</v>
          </cell>
          <cell r="AC469">
            <v>4500000</v>
          </cell>
          <cell r="AE469">
            <v>2033</v>
          </cell>
          <cell r="AF469">
            <v>14625000</v>
          </cell>
        </row>
        <row r="470">
          <cell r="E470" t="str">
            <v>City of Roseville Dept of Public Works</v>
          </cell>
          <cell r="J470">
            <v>2035</v>
          </cell>
          <cell r="M470">
            <v>23900000</v>
          </cell>
          <cell r="Y470">
            <v>2029</v>
          </cell>
          <cell r="Z470">
            <v>3585000</v>
          </cell>
          <cell r="AB470">
            <v>2032</v>
          </cell>
          <cell r="AC470">
            <v>4780000</v>
          </cell>
          <cell r="AE470">
            <v>2033</v>
          </cell>
          <cell r="AF470">
            <v>15535000</v>
          </cell>
        </row>
        <row r="471">
          <cell r="E471" t="str">
            <v>Sacramento County Dept of Transportation</v>
          </cell>
          <cell r="J471">
            <v>2035</v>
          </cell>
          <cell r="M471">
            <v>24000000</v>
          </cell>
          <cell r="Y471">
            <v>2029</v>
          </cell>
          <cell r="Z471">
            <v>3600000</v>
          </cell>
          <cell r="AB471">
            <v>2032</v>
          </cell>
          <cell r="AC471">
            <v>4800000</v>
          </cell>
          <cell r="AE471">
            <v>2033</v>
          </cell>
          <cell r="AF471">
            <v>15600000</v>
          </cell>
        </row>
        <row r="472">
          <cell r="E472" t="str">
            <v>City of Rancho Cordova</v>
          </cell>
          <cell r="J472">
            <v>2035</v>
          </cell>
          <cell r="M472">
            <v>29200000</v>
          </cell>
          <cell r="Y472">
            <v>2029</v>
          </cell>
          <cell r="Z472">
            <v>4380000</v>
          </cell>
          <cell r="AB472">
            <v>2032</v>
          </cell>
          <cell r="AC472">
            <v>5840000</v>
          </cell>
          <cell r="AE472">
            <v>2033</v>
          </cell>
          <cell r="AF472">
            <v>18980000</v>
          </cell>
        </row>
        <row r="473">
          <cell r="E473" t="str">
            <v>City of Live Oak</v>
          </cell>
          <cell r="J473">
            <v>2032</v>
          </cell>
          <cell r="M473">
            <v>1500000</v>
          </cell>
          <cell r="Z473">
            <v>225000</v>
          </cell>
          <cell r="AC473">
            <v>300000</v>
          </cell>
          <cell r="AF473">
            <v>975000</v>
          </cell>
        </row>
        <row r="474">
          <cell r="E474" t="str">
            <v>City of Sacramento Dept of Transportation</v>
          </cell>
          <cell r="J474">
            <v>2035</v>
          </cell>
          <cell r="M474">
            <v>10000000</v>
          </cell>
          <cell r="Z474">
            <v>1500000</v>
          </cell>
          <cell r="AC474">
            <v>2000000</v>
          </cell>
          <cell r="AF474">
            <v>6500000</v>
          </cell>
        </row>
        <row r="475">
          <cell r="E475" t="str">
            <v>Sac. Metro Air Quality Management District</v>
          </cell>
          <cell r="J475">
            <v>2035</v>
          </cell>
          <cell r="M475">
            <v>26000000</v>
          </cell>
          <cell r="Z475">
            <v>3900000</v>
          </cell>
          <cell r="AC475">
            <v>5200000</v>
          </cell>
          <cell r="AF475">
            <v>16900000</v>
          </cell>
        </row>
        <row r="476">
          <cell r="E476" t="str">
            <v>Sac. Metro Air Quality Management District</v>
          </cell>
          <cell r="J476">
            <v>2035</v>
          </cell>
          <cell r="M476">
            <v>27000000</v>
          </cell>
          <cell r="Z476">
            <v>4050000</v>
          </cell>
          <cell r="AC476">
            <v>5400000</v>
          </cell>
          <cell r="AF476">
            <v>17550000</v>
          </cell>
        </row>
        <row r="477">
          <cell r="E477" t="str">
            <v>City of Live Oak</v>
          </cell>
          <cell r="J477">
            <v>2033</v>
          </cell>
          <cell r="M477">
            <v>700000</v>
          </cell>
          <cell r="Z477">
            <v>105000</v>
          </cell>
          <cell r="AC477">
            <v>140000</v>
          </cell>
          <cell r="AF477">
            <v>455000</v>
          </cell>
        </row>
        <row r="478">
          <cell r="E478" t="str">
            <v>City of Live Oak</v>
          </cell>
          <cell r="J478">
            <v>2033</v>
          </cell>
          <cell r="M478">
            <v>700000</v>
          </cell>
          <cell r="Z478">
            <v>105000</v>
          </cell>
          <cell r="AC478">
            <v>140000</v>
          </cell>
          <cell r="AF478">
            <v>455000</v>
          </cell>
        </row>
        <row r="479">
          <cell r="E479" t="str">
            <v>City of Roseville Dept of Public Works</v>
          </cell>
          <cell r="J479">
            <v>2035</v>
          </cell>
          <cell r="M479">
            <v>4000000</v>
          </cell>
          <cell r="Y479">
            <v>2031</v>
          </cell>
          <cell r="Z479">
            <v>600000</v>
          </cell>
          <cell r="AB479">
            <v>2033</v>
          </cell>
          <cell r="AC479">
            <v>800000</v>
          </cell>
          <cell r="AE479">
            <v>2034</v>
          </cell>
          <cell r="AF479">
            <v>2600000</v>
          </cell>
        </row>
        <row r="480">
          <cell r="E480" t="str">
            <v>City of Rancho Cordova</v>
          </cell>
          <cell r="J480">
            <v>2035</v>
          </cell>
          <cell r="M480">
            <v>4150650</v>
          </cell>
          <cell r="Y480">
            <v>2031</v>
          </cell>
          <cell r="Z480">
            <v>622597.5</v>
          </cell>
          <cell r="AB480">
            <v>2033</v>
          </cell>
          <cell r="AC480">
            <v>830130</v>
          </cell>
          <cell r="AE480">
            <v>2034</v>
          </cell>
          <cell r="AF480">
            <v>2697922.5</v>
          </cell>
        </row>
        <row r="481">
          <cell r="E481" t="str">
            <v>Sacramento County Dept of Transportation</v>
          </cell>
          <cell r="J481">
            <v>2035</v>
          </cell>
          <cell r="M481">
            <v>5000000</v>
          </cell>
          <cell r="Y481">
            <v>2031</v>
          </cell>
          <cell r="Z481">
            <v>750000</v>
          </cell>
          <cell r="AB481">
            <v>2033</v>
          </cell>
          <cell r="AC481">
            <v>1000000</v>
          </cell>
          <cell r="AE481">
            <v>2034</v>
          </cell>
          <cell r="AF481">
            <v>3250000</v>
          </cell>
        </row>
        <row r="482">
          <cell r="E482" t="str">
            <v>Sacramento County Dept of Transportation</v>
          </cell>
          <cell r="J482">
            <v>2035</v>
          </cell>
          <cell r="M482">
            <v>5000000</v>
          </cell>
          <cell r="Y482">
            <v>2031</v>
          </cell>
          <cell r="Z482">
            <v>750000</v>
          </cell>
          <cell r="AB482">
            <v>2033</v>
          </cell>
          <cell r="AC482">
            <v>1000000</v>
          </cell>
          <cell r="AE482">
            <v>2034</v>
          </cell>
          <cell r="AF482">
            <v>3250000</v>
          </cell>
        </row>
        <row r="483">
          <cell r="E483" t="str">
            <v>Sacramento County Dept of Transportation</v>
          </cell>
          <cell r="J483">
            <v>2035</v>
          </cell>
          <cell r="M483">
            <v>5400000</v>
          </cell>
          <cell r="Y483">
            <v>2031</v>
          </cell>
          <cell r="Z483">
            <v>810000</v>
          </cell>
          <cell r="AB483">
            <v>2033</v>
          </cell>
          <cell r="AC483">
            <v>1080000</v>
          </cell>
          <cell r="AE483">
            <v>2034</v>
          </cell>
          <cell r="AF483">
            <v>3510000</v>
          </cell>
        </row>
        <row r="484">
          <cell r="E484" t="str">
            <v>City of Roseville Dept of Public Works</v>
          </cell>
          <cell r="J484">
            <v>2035</v>
          </cell>
          <cell r="M484">
            <v>6000000</v>
          </cell>
          <cell r="Y484">
            <v>2031</v>
          </cell>
          <cell r="Z484">
            <v>900000</v>
          </cell>
          <cell r="AB484">
            <v>2033</v>
          </cell>
          <cell r="AC484">
            <v>1200000</v>
          </cell>
          <cell r="AE484">
            <v>2034</v>
          </cell>
          <cell r="AF484">
            <v>3900000</v>
          </cell>
        </row>
        <row r="485">
          <cell r="E485" t="str">
            <v>City of Elk Grove</v>
          </cell>
          <cell r="J485">
            <v>2035</v>
          </cell>
          <cell r="M485">
            <v>6100000</v>
          </cell>
          <cell r="Y485">
            <v>2031</v>
          </cell>
          <cell r="Z485">
            <v>915000</v>
          </cell>
          <cell r="AB485">
            <v>2033</v>
          </cell>
          <cell r="AC485">
            <v>1220000</v>
          </cell>
          <cell r="AE485">
            <v>2034</v>
          </cell>
          <cell r="AF485">
            <v>3965000</v>
          </cell>
        </row>
        <row r="486">
          <cell r="E486" t="str">
            <v>Sacramento County Dept of Transportation</v>
          </cell>
          <cell r="J486">
            <v>2035</v>
          </cell>
          <cell r="M486">
            <v>6750000</v>
          </cell>
          <cell r="Y486">
            <v>2031</v>
          </cell>
          <cell r="Z486">
            <v>1012500</v>
          </cell>
          <cell r="AB486">
            <v>2033</v>
          </cell>
          <cell r="AC486">
            <v>1350000</v>
          </cell>
          <cell r="AE486">
            <v>2034</v>
          </cell>
          <cell r="AF486">
            <v>4387500</v>
          </cell>
        </row>
        <row r="487">
          <cell r="E487" t="str">
            <v>Placer County Dept of Public Works</v>
          </cell>
          <cell r="J487">
            <v>2035</v>
          </cell>
          <cell r="M487">
            <v>7500000</v>
          </cell>
          <cell r="Y487">
            <v>2031</v>
          </cell>
          <cell r="Z487">
            <v>1125000</v>
          </cell>
          <cell r="AB487">
            <v>2033</v>
          </cell>
          <cell r="AC487">
            <v>1500000</v>
          </cell>
          <cell r="AE487">
            <v>2034</v>
          </cell>
          <cell r="AF487">
            <v>4875000</v>
          </cell>
        </row>
        <row r="488">
          <cell r="E488" t="str">
            <v>Sacramento County Dept of Transportation</v>
          </cell>
          <cell r="J488">
            <v>2035</v>
          </cell>
          <cell r="M488">
            <v>7500000</v>
          </cell>
          <cell r="Y488">
            <v>2031</v>
          </cell>
          <cell r="Z488">
            <v>1125000</v>
          </cell>
          <cell r="AB488">
            <v>2033</v>
          </cell>
          <cell r="AC488">
            <v>1500000</v>
          </cell>
          <cell r="AE488">
            <v>2034</v>
          </cell>
          <cell r="AF488">
            <v>4875000</v>
          </cell>
        </row>
        <row r="489">
          <cell r="E489" t="str">
            <v>Sacramento County Dept of Transportation</v>
          </cell>
          <cell r="J489">
            <v>2035</v>
          </cell>
          <cell r="M489">
            <v>7750000</v>
          </cell>
          <cell r="Y489">
            <v>2031</v>
          </cell>
          <cell r="Z489">
            <v>1162500</v>
          </cell>
          <cell r="AB489">
            <v>2033</v>
          </cell>
          <cell r="AC489">
            <v>1550000</v>
          </cell>
          <cell r="AE489">
            <v>2034</v>
          </cell>
          <cell r="AF489">
            <v>5037500</v>
          </cell>
        </row>
        <row r="490">
          <cell r="E490" t="str">
            <v>City of Roseville Dept of Public Works</v>
          </cell>
          <cell r="J490">
            <v>2035</v>
          </cell>
          <cell r="M490">
            <v>7850000</v>
          </cell>
          <cell r="Y490">
            <v>2031</v>
          </cell>
          <cell r="Z490">
            <v>1177500</v>
          </cell>
          <cell r="AB490">
            <v>2033</v>
          </cell>
          <cell r="AC490">
            <v>1570000</v>
          </cell>
          <cell r="AE490">
            <v>2034</v>
          </cell>
          <cell r="AF490">
            <v>5102500</v>
          </cell>
        </row>
        <row r="491">
          <cell r="E491" t="str">
            <v>City of Rancho Cordova</v>
          </cell>
          <cell r="J491">
            <v>2035</v>
          </cell>
          <cell r="M491">
            <v>8000000</v>
          </cell>
          <cell r="Y491">
            <v>2031</v>
          </cell>
          <cell r="Z491">
            <v>1200000</v>
          </cell>
          <cell r="AB491">
            <v>2033</v>
          </cell>
          <cell r="AC491">
            <v>1600000</v>
          </cell>
          <cell r="AE491">
            <v>2034</v>
          </cell>
          <cell r="AF491">
            <v>5200000</v>
          </cell>
        </row>
        <row r="492">
          <cell r="E492" t="str">
            <v>City of Rancho Cordova</v>
          </cell>
          <cell r="J492">
            <v>2035</v>
          </cell>
          <cell r="M492">
            <v>8000000</v>
          </cell>
          <cell r="Y492">
            <v>2031</v>
          </cell>
          <cell r="Z492">
            <v>1200000</v>
          </cell>
          <cell r="AB492">
            <v>2033</v>
          </cell>
          <cell r="AC492">
            <v>1600000</v>
          </cell>
          <cell r="AE492">
            <v>2034</v>
          </cell>
          <cell r="AF492">
            <v>5200000</v>
          </cell>
        </row>
        <row r="493">
          <cell r="E493" t="str">
            <v>City of Roseville Dept of Public Works</v>
          </cell>
          <cell r="J493">
            <v>2035</v>
          </cell>
          <cell r="M493">
            <v>8500000</v>
          </cell>
          <cell r="Y493">
            <v>2031</v>
          </cell>
          <cell r="Z493">
            <v>1275000</v>
          </cell>
          <cell r="AB493">
            <v>2033</v>
          </cell>
          <cell r="AC493">
            <v>1700000</v>
          </cell>
          <cell r="AE493">
            <v>2034</v>
          </cell>
          <cell r="AF493">
            <v>5525000</v>
          </cell>
        </row>
        <row r="494">
          <cell r="E494" t="str">
            <v>Sacramento County Dept of Transportation</v>
          </cell>
          <cell r="J494">
            <v>2035</v>
          </cell>
          <cell r="M494">
            <v>8650000</v>
          </cell>
          <cell r="Y494">
            <v>2031</v>
          </cell>
          <cell r="Z494">
            <v>1297500</v>
          </cell>
          <cell r="AB494">
            <v>2033</v>
          </cell>
          <cell r="AC494">
            <v>1730000</v>
          </cell>
          <cell r="AE494">
            <v>2034</v>
          </cell>
          <cell r="AF494">
            <v>5622500</v>
          </cell>
        </row>
        <row r="495">
          <cell r="E495" t="str">
            <v>City of Elk Grove</v>
          </cell>
          <cell r="J495">
            <v>2035</v>
          </cell>
          <cell r="M495">
            <v>9600000</v>
          </cell>
          <cell r="Y495">
            <v>2031</v>
          </cell>
          <cell r="Z495">
            <v>1440000</v>
          </cell>
          <cell r="AB495">
            <v>2033</v>
          </cell>
          <cell r="AC495">
            <v>1920000</v>
          </cell>
          <cell r="AE495">
            <v>2034</v>
          </cell>
          <cell r="AF495">
            <v>6240000</v>
          </cell>
        </row>
        <row r="496">
          <cell r="E496" t="str">
            <v>City of Roseville Dept of Public Works</v>
          </cell>
          <cell r="J496">
            <v>2035</v>
          </cell>
          <cell r="M496">
            <v>9700000</v>
          </cell>
          <cell r="Y496">
            <v>2031</v>
          </cell>
          <cell r="Z496">
            <v>1455000</v>
          </cell>
          <cell r="AB496">
            <v>2033</v>
          </cell>
          <cell r="AC496">
            <v>1940000</v>
          </cell>
          <cell r="AE496">
            <v>2034</v>
          </cell>
          <cell r="AF496">
            <v>6305000</v>
          </cell>
        </row>
        <row r="497">
          <cell r="E497" t="str">
            <v>City of Yuba City Dept of Public Works</v>
          </cell>
          <cell r="J497">
            <v>2035</v>
          </cell>
          <cell r="M497">
            <v>6016405</v>
          </cell>
          <cell r="Z497">
            <v>902460.75</v>
          </cell>
          <cell r="AC497">
            <v>1203281</v>
          </cell>
          <cell r="AF497">
            <v>3910663.25</v>
          </cell>
        </row>
        <row r="498">
          <cell r="E498" t="str">
            <v>City of Sacramento Dept of Transportation</v>
          </cell>
          <cell r="J498">
            <v>2035</v>
          </cell>
          <cell r="M498">
            <v>990000</v>
          </cell>
          <cell r="Y498">
            <v>2032</v>
          </cell>
          <cell r="Z498">
            <v>148500</v>
          </cell>
          <cell r="AB498">
            <v>2033</v>
          </cell>
          <cell r="AC498">
            <v>198000</v>
          </cell>
          <cell r="AE498">
            <v>2034</v>
          </cell>
          <cell r="AF498">
            <v>643500</v>
          </cell>
        </row>
        <row r="499">
          <cell r="E499" t="str">
            <v>City of Rancho Cordova</v>
          </cell>
          <cell r="J499">
            <v>2035</v>
          </cell>
          <cell r="M499">
            <v>1400000</v>
          </cell>
          <cell r="Y499">
            <v>2032</v>
          </cell>
          <cell r="Z499">
            <v>210000</v>
          </cell>
          <cell r="AB499">
            <v>2033</v>
          </cell>
          <cell r="AC499">
            <v>280000</v>
          </cell>
          <cell r="AE499">
            <v>2034</v>
          </cell>
          <cell r="AF499">
            <v>910000</v>
          </cell>
        </row>
        <row r="500">
          <cell r="E500" t="str">
            <v>City of Sacramento Dept of Transportation</v>
          </cell>
          <cell r="J500">
            <v>2035</v>
          </cell>
          <cell r="M500">
            <v>2500000</v>
          </cell>
          <cell r="Y500">
            <v>2032</v>
          </cell>
          <cell r="Z500">
            <v>375000</v>
          </cell>
          <cell r="AB500">
            <v>2033</v>
          </cell>
          <cell r="AC500">
            <v>500000</v>
          </cell>
          <cell r="AE500">
            <v>2034</v>
          </cell>
          <cell r="AF500">
            <v>1625000</v>
          </cell>
        </row>
        <row r="501">
          <cell r="E501" t="str">
            <v>City of Rocklin Division of Engineering</v>
          </cell>
          <cell r="J501">
            <v>2035</v>
          </cell>
          <cell r="M501">
            <v>2650000</v>
          </cell>
          <cell r="Y501">
            <v>2032</v>
          </cell>
          <cell r="Z501">
            <v>397500</v>
          </cell>
          <cell r="AB501">
            <v>2033</v>
          </cell>
          <cell r="AC501">
            <v>530000</v>
          </cell>
          <cell r="AE501">
            <v>2034</v>
          </cell>
          <cell r="AF501">
            <v>1722500</v>
          </cell>
        </row>
        <row r="502">
          <cell r="E502" t="str">
            <v>Sacramento County Dept of Transportation</v>
          </cell>
          <cell r="J502">
            <v>2035</v>
          </cell>
          <cell r="M502">
            <v>3150000</v>
          </cell>
          <cell r="Y502">
            <v>2032</v>
          </cell>
          <cell r="Z502">
            <v>472500</v>
          </cell>
          <cell r="AB502">
            <v>2033</v>
          </cell>
          <cell r="AC502">
            <v>630000</v>
          </cell>
          <cell r="AE502">
            <v>2034</v>
          </cell>
          <cell r="AF502">
            <v>2047500</v>
          </cell>
        </row>
        <row r="503">
          <cell r="E503" t="str">
            <v>City of Roseville Dept of Public Works</v>
          </cell>
          <cell r="J503">
            <v>2035</v>
          </cell>
          <cell r="M503">
            <v>3500000</v>
          </cell>
          <cell r="Y503">
            <v>2032</v>
          </cell>
          <cell r="Z503">
            <v>525000</v>
          </cell>
          <cell r="AB503">
            <v>2033</v>
          </cell>
          <cell r="AC503">
            <v>700000</v>
          </cell>
          <cell r="AE503">
            <v>2034</v>
          </cell>
          <cell r="AF503">
            <v>2275000</v>
          </cell>
        </row>
        <row r="504">
          <cell r="E504" t="str">
            <v>City of Wheatland</v>
          </cell>
          <cell r="J504">
            <v>2035</v>
          </cell>
          <cell r="M504">
            <v>260000</v>
          </cell>
          <cell r="Z504">
            <v>39000</v>
          </cell>
          <cell r="AC504">
            <v>52000</v>
          </cell>
          <cell r="AF504">
            <v>169000</v>
          </cell>
        </row>
        <row r="505">
          <cell r="E505" t="str">
            <v>City of Wheatland</v>
          </cell>
          <cell r="J505">
            <v>2035</v>
          </cell>
          <cell r="M505">
            <v>510000</v>
          </cell>
          <cell r="Z505">
            <v>76500</v>
          </cell>
          <cell r="AC505">
            <v>102000</v>
          </cell>
          <cell r="AF505">
            <v>331500</v>
          </cell>
        </row>
        <row r="506">
          <cell r="E506" t="str">
            <v>City of Live Oak</v>
          </cell>
          <cell r="J506">
            <v>2035</v>
          </cell>
          <cell r="M506">
            <v>800000</v>
          </cell>
          <cell r="Z506">
            <v>120000</v>
          </cell>
          <cell r="AC506">
            <v>160000</v>
          </cell>
          <cell r="AF506">
            <v>520000</v>
          </cell>
        </row>
        <row r="507">
          <cell r="E507" t="str">
            <v>City of Placerville Dept of Public Works</v>
          </cell>
          <cell r="J507">
            <v>2035</v>
          </cell>
          <cell r="M507">
            <v>2450000</v>
          </cell>
          <cell r="Z507">
            <v>367500</v>
          </cell>
          <cell r="AC507">
            <v>490000</v>
          </cell>
          <cell r="AF507">
            <v>1592500</v>
          </cell>
        </row>
        <row r="508">
          <cell r="E508" t="str">
            <v>Caltrans District 3</v>
          </cell>
          <cell r="J508">
            <v>2035</v>
          </cell>
          <cell r="M508">
            <v>2689965</v>
          </cell>
          <cell r="Z508">
            <v>403494.75</v>
          </cell>
          <cell r="AC508">
            <v>537993</v>
          </cell>
          <cell r="AF508">
            <v>1748477.25</v>
          </cell>
        </row>
        <row r="509">
          <cell r="E509" t="str">
            <v>City of Colfax Dept of Public Works</v>
          </cell>
          <cell r="J509">
            <v>2035</v>
          </cell>
          <cell r="M509">
            <v>3000000</v>
          </cell>
          <cell r="Z509">
            <v>450000</v>
          </cell>
          <cell r="AC509">
            <v>600000</v>
          </cell>
          <cell r="AF509">
            <v>1950000</v>
          </cell>
        </row>
        <row r="510">
          <cell r="E510" t="str">
            <v>City of Folsom Dept of Public Works</v>
          </cell>
          <cell r="J510">
            <v>2009</v>
          </cell>
          <cell r="M510">
            <v>121400000</v>
          </cell>
          <cell r="Y510">
            <v>1999</v>
          </cell>
          <cell r="Z510">
            <v>18210000</v>
          </cell>
          <cell r="AB510">
            <v>2004</v>
          </cell>
          <cell r="AC510">
            <v>24280000</v>
          </cell>
          <cell r="AE510">
            <v>2007</v>
          </cell>
          <cell r="AF510">
            <v>78910000</v>
          </cell>
        </row>
        <row r="511">
          <cell r="E511" t="str">
            <v>Placer County Dept of Public Works</v>
          </cell>
          <cell r="J511">
            <v>2003</v>
          </cell>
          <cell r="M511">
            <v>325000</v>
          </cell>
          <cell r="Z511">
            <v>48750</v>
          </cell>
          <cell r="AC511">
            <v>65000</v>
          </cell>
          <cell r="AF511">
            <v>211250</v>
          </cell>
        </row>
        <row r="512">
          <cell r="E512" t="str">
            <v>City of Sacramento Dept of Transportation</v>
          </cell>
          <cell r="J512">
            <v>2006</v>
          </cell>
          <cell r="M512">
            <v>21010000</v>
          </cell>
          <cell r="Z512">
            <v>3151500</v>
          </cell>
          <cell r="AC512">
            <v>4202000</v>
          </cell>
          <cell r="AF512">
            <v>13656500</v>
          </cell>
        </row>
        <row r="513">
          <cell r="E513" t="str">
            <v>Caltrans District 3</v>
          </cell>
          <cell r="J513">
            <v>2011</v>
          </cell>
          <cell r="M513">
            <v>80232000</v>
          </cell>
          <cell r="Y513">
            <v>2001</v>
          </cell>
          <cell r="Z513">
            <v>12034800</v>
          </cell>
          <cell r="AB513">
            <v>2006</v>
          </cell>
          <cell r="AC513">
            <v>16046400</v>
          </cell>
          <cell r="AE513">
            <v>2009</v>
          </cell>
          <cell r="AF513">
            <v>52150800</v>
          </cell>
        </row>
        <row r="514">
          <cell r="E514" t="str">
            <v>Caltrans District 3</v>
          </cell>
          <cell r="J514">
            <v>2011</v>
          </cell>
          <cell r="M514">
            <v>240000000</v>
          </cell>
          <cell r="Y514">
            <v>2001</v>
          </cell>
          <cell r="Z514">
            <v>36000000</v>
          </cell>
          <cell r="AB514">
            <v>2006</v>
          </cell>
          <cell r="AC514">
            <v>48000000</v>
          </cell>
          <cell r="AE514">
            <v>2009</v>
          </cell>
          <cell r="AF514">
            <v>156000000</v>
          </cell>
        </row>
        <row r="515">
          <cell r="E515" t="str">
            <v>Sutter County Dept of Public Works</v>
          </cell>
          <cell r="J515">
            <v>2007</v>
          </cell>
          <cell r="M515">
            <v>13927000</v>
          </cell>
          <cell r="Y515">
            <v>2001</v>
          </cell>
          <cell r="Z515">
            <v>2089050</v>
          </cell>
          <cell r="AB515">
            <v>2004</v>
          </cell>
          <cell r="AC515">
            <v>2785400</v>
          </cell>
          <cell r="AE515">
            <v>2005</v>
          </cell>
          <cell r="AF515">
            <v>9052550</v>
          </cell>
        </row>
        <row r="516">
          <cell r="E516" t="str">
            <v>City of Rocklin Division of Engineering</v>
          </cell>
          <cell r="J516">
            <v>2008</v>
          </cell>
          <cell r="M516">
            <v>31580000</v>
          </cell>
          <cell r="Y516">
            <v>2001</v>
          </cell>
          <cell r="Z516">
            <v>4737000</v>
          </cell>
          <cell r="AB516">
            <v>2004</v>
          </cell>
          <cell r="AC516">
            <v>6316000</v>
          </cell>
          <cell r="AE516">
            <v>2006</v>
          </cell>
          <cell r="AF516">
            <v>20527000</v>
          </cell>
        </row>
        <row r="517">
          <cell r="E517" t="str">
            <v>El Dorado County Dept of Transportation</v>
          </cell>
          <cell r="J517">
            <v>2008</v>
          </cell>
          <cell r="M517">
            <v>41204000</v>
          </cell>
          <cell r="Y517">
            <v>2001</v>
          </cell>
          <cell r="Z517">
            <v>6180600</v>
          </cell>
          <cell r="AB517">
            <v>2004</v>
          </cell>
          <cell r="AC517">
            <v>8240800</v>
          </cell>
          <cell r="AE517">
            <v>2006</v>
          </cell>
          <cell r="AF517">
            <v>26782600</v>
          </cell>
        </row>
        <row r="518">
          <cell r="E518" t="str">
            <v>Sacramento County Dept of Transportation</v>
          </cell>
          <cell r="J518">
            <v>2011</v>
          </cell>
          <cell r="M518">
            <v>85190000</v>
          </cell>
          <cell r="Y518">
            <v>2001</v>
          </cell>
          <cell r="Z518">
            <v>12778500</v>
          </cell>
          <cell r="AB518">
            <v>2006</v>
          </cell>
          <cell r="AC518">
            <v>17038000</v>
          </cell>
          <cell r="AE518">
            <v>2009</v>
          </cell>
          <cell r="AF518">
            <v>55373500</v>
          </cell>
        </row>
        <row r="519">
          <cell r="E519" t="str">
            <v>City of Davis Dept of Public Works</v>
          </cell>
          <cell r="J519">
            <v>2004</v>
          </cell>
          <cell r="M519">
            <v>111000</v>
          </cell>
          <cell r="Z519">
            <v>16650</v>
          </cell>
          <cell r="AC519">
            <v>22200</v>
          </cell>
          <cell r="AF519">
            <v>72150</v>
          </cell>
        </row>
        <row r="520">
          <cell r="E520" t="str">
            <v>City of Davis Dept of Public Works</v>
          </cell>
          <cell r="J520">
            <v>2004</v>
          </cell>
          <cell r="M520">
            <v>124000</v>
          </cell>
          <cell r="Z520">
            <v>18600</v>
          </cell>
          <cell r="AC520">
            <v>24800</v>
          </cell>
          <cell r="AF520">
            <v>80600</v>
          </cell>
        </row>
        <row r="521">
          <cell r="E521" t="str">
            <v>El Dorado County Dept of Transportation</v>
          </cell>
          <cell r="J521">
            <v>2008</v>
          </cell>
          <cell r="M521">
            <v>10779000</v>
          </cell>
          <cell r="Y521">
            <v>2002</v>
          </cell>
          <cell r="Z521">
            <v>1616850</v>
          </cell>
          <cell r="AB521">
            <v>2005</v>
          </cell>
          <cell r="AC521">
            <v>2155800</v>
          </cell>
          <cell r="AE521">
            <v>2006</v>
          </cell>
          <cell r="AF521">
            <v>7006350</v>
          </cell>
        </row>
        <row r="522">
          <cell r="E522" t="str">
            <v>Caltrans District 3</v>
          </cell>
          <cell r="J522">
            <v>2012</v>
          </cell>
          <cell r="M522">
            <v>100400000</v>
          </cell>
          <cell r="Y522">
            <v>2002</v>
          </cell>
          <cell r="Z522">
            <v>15060000</v>
          </cell>
          <cell r="AB522">
            <v>2007</v>
          </cell>
          <cell r="AC522">
            <v>20080000</v>
          </cell>
          <cell r="AE522">
            <v>2010</v>
          </cell>
          <cell r="AF522">
            <v>65260000</v>
          </cell>
        </row>
        <row r="523">
          <cell r="E523" t="str">
            <v>Caltrans District 3</v>
          </cell>
          <cell r="J523">
            <v>2006</v>
          </cell>
          <cell r="M523">
            <v>5988000</v>
          </cell>
          <cell r="Y523">
            <v>2002</v>
          </cell>
          <cell r="Z523">
            <v>898200</v>
          </cell>
          <cell r="AB523">
            <v>2004</v>
          </cell>
          <cell r="AC523">
            <v>1197600</v>
          </cell>
          <cell r="AE523">
            <v>2005</v>
          </cell>
          <cell r="AF523">
            <v>3892200</v>
          </cell>
        </row>
        <row r="524">
          <cell r="E524" t="str">
            <v>City of Citrus Heights</v>
          </cell>
          <cell r="J524">
            <v>2006</v>
          </cell>
          <cell r="M524">
            <v>9205000</v>
          </cell>
          <cell r="Y524">
            <v>2002</v>
          </cell>
          <cell r="Z524">
            <v>1380750</v>
          </cell>
          <cell r="AB524">
            <v>2004</v>
          </cell>
          <cell r="AC524">
            <v>1841000</v>
          </cell>
          <cell r="AE524">
            <v>2005</v>
          </cell>
          <cell r="AF524">
            <v>5983250</v>
          </cell>
        </row>
        <row r="525">
          <cell r="E525" t="str">
            <v>City of Elk Grove</v>
          </cell>
          <cell r="J525">
            <v>2008</v>
          </cell>
          <cell r="M525">
            <v>10384000</v>
          </cell>
          <cell r="Y525">
            <v>2002</v>
          </cell>
          <cell r="Z525">
            <v>1557600</v>
          </cell>
          <cell r="AB525">
            <v>2005</v>
          </cell>
          <cell r="AC525">
            <v>2076800</v>
          </cell>
          <cell r="AE525">
            <v>2006</v>
          </cell>
          <cell r="AF525">
            <v>6749600</v>
          </cell>
        </row>
        <row r="526">
          <cell r="E526" t="str">
            <v>City of Citrus Heights</v>
          </cell>
          <cell r="J526">
            <v>2008</v>
          </cell>
          <cell r="M526">
            <v>11700000</v>
          </cell>
          <cell r="Y526">
            <v>2002</v>
          </cell>
          <cell r="Z526">
            <v>1755000</v>
          </cell>
          <cell r="AB526">
            <v>2005</v>
          </cell>
          <cell r="AC526">
            <v>2340000</v>
          </cell>
          <cell r="AE526">
            <v>2006</v>
          </cell>
          <cell r="AF526">
            <v>7605000</v>
          </cell>
        </row>
        <row r="527">
          <cell r="E527" t="str">
            <v>City of Sacramento Dept of Transportation</v>
          </cell>
          <cell r="J527">
            <v>2008</v>
          </cell>
          <cell r="M527">
            <v>11790000</v>
          </cell>
          <cell r="Y527">
            <v>2002</v>
          </cell>
          <cell r="Z527">
            <v>1768500</v>
          </cell>
          <cell r="AB527">
            <v>2005</v>
          </cell>
          <cell r="AC527">
            <v>2358000</v>
          </cell>
          <cell r="AE527">
            <v>2006</v>
          </cell>
          <cell r="AF527">
            <v>7663500</v>
          </cell>
        </row>
        <row r="528">
          <cell r="E528" t="str">
            <v>City of Elk Grove</v>
          </cell>
          <cell r="J528">
            <v>2008</v>
          </cell>
          <cell r="M528">
            <v>12000000</v>
          </cell>
          <cell r="Y528">
            <v>2002</v>
          </cell>
          <cell r="Z528">
            <v>1800000</v>
          </cell>
          <cell r="AB528">
            <v>2005</v>
          </cell>
          <cell r="AC528">
            <v>2400000</v>
          </cell>
          <cell r="AE528">
            <v>2006</v>
          </cell>
          <cell r="AF528">
            <v>7800000</v>
          </cell>
        </row>
        <row r="529">
          <cell r="E529" t="str">
            <v>City of Rancho Cordova</v>
          </cell>
          <cell r="J529">
            <v>2008</v>
          </cell>
          <cell r="M529">
            <v>20000000</v>
          </cell>
          <cell r="Y529">
            <v>2002</v>
          </cell>
          <cell r="Z529">
            <v>3000000</v>
          </cell>
          <cell r="AB529">
            <v>2005</v>
          </cell>
          <cell r="AC529">
            <v>4000000</v>
          </cell>
          <cell r="AE529">
            <v>2006</v>
          </cell>
          <cell r="AF529">
            <v>13000000</v>
          </cell>
        </row>
        <row r="530">
          <cell r="E530" t="str">
            <v>City of Elk Grove</v>
          </cell>
          <cell r="J530">
            <v>2008</v>
          </cell>
          <cell r="M530">
            <v>23921000</v>
          </cell>
          <cell r="Y530">
            <v>2002</v>
          </cell>
          <cell r="Z530">
            <v>3588150</v>
          </cell>
          <cell r="AB530">
            <v>2005</v>
          </cell>
          <cell r="AC530">
            <v>4784200</v>
          </cell>
          <cell r="AE530">
            <v>2006</v>
          </cell>
          <cell r="AF530">
            <v>15548650</v>
          </cell>
        </row>
        <row r="531">
          <cell r="E531" t="str">
            <v>Sacramento County Dept of Transportation</v>
          </cell>
          <cell r="J531">
            <v>2008</v>
          </cell>
          <cell r="M531">
            <v>25149715</v>
          </cell>
          <cell r="Y531">
            <v>2002</v>
          </cell>
          <cell r="Z531">
            <v>3772457.25</v>
          </cell>
          <cell r="AB531">
            <v>2005</v>
          </cell>
          <cell r="AC531">
            <v>5029943</v>
          </cell>
          <cell r="AE531">
            <v>2006</v>
          </cell>
          <cell r="AF531">
            <v>16347314.75</v>
          </cell>
        </row>
        <row r="532">
          <cell r="E532" t="str">
            <v>City of Elk Grove</v>
          </cell>
          <cell r="J532">
            <v>2009</v>
          </cell>
          <cell r="M532">
            <v>42413000</v>
          </cell>
          <cell r="Y532">
            <v>2002</v>
          </cell>
          <cell r="Z532">
            <v>6361950</v>
          </cell>
          <cell r="AB532">
            <v>2005</v>
          </cell>
          <cell r="AC532">
            <v>8482600</v>
          </cell>
          <cell r="AE532">
            <v>2007</v>
          </cell>
          <cell r="AF532">
            <v>27568450</v>
          </cell>
        </row>
        <row r="533">
          <cell r="E533" t="str">
            <v>City of Elk Grove</v>
          </cell>
          <cell r="J533">
            <v>2009</v>
          </cell>
          <cell r="M533">
            <v>70566838</v>
          </cell>
          <cell r="Y533">
            <v>2002</v>
          </cell>
          <cell r="Z533">
            <v>10585025.699999999</v>
          </cell>
          <cell r="AB533">
            <v>2005</v>
          </cell>
          <cell r="AC533">
            <v>14113367.600000001</v>
          </cell>
          <cell r="AE533">
            <v>2007</v>
          </cell>
          <cell r="AF533">
            <v>45868444.700000003</v>
          </cell>
        </row>
        <row r="534">
          <cell r="E534" t="str">
            <v>City of Rancho Cordova</v>
          </cell>
          <cell r="J534">
            <v>2012</v>
          </cell>
          <cell r="M534">
            <v>104000000</v>
          </cell>
          <cell r="Y534">
            <v>2002</v>
          </cell>
          <cell r="Z534">
            <v>15600000</v>
          </cell>
          <cell r="AB534">
            <v>2007</v>
          </cell>
          <cell r="AC534">
            <v>20800000</v>
          </cell>
          <cell r="AE534">
            <v>2010</v>
          </cell>
          <cell r="AF534">
            <v>67600000</v>
          </cell>
        </row>
        <row r="535">
          <cell r="E535" t="str">
            <v>City of Sacramento Dept of Transportation</v>
          </cell>
          <cell r="J535">
            <v>2005</v>
          </cell>
          <cell r="M535">
            <v>550000</v>
          </cell>
          <cell r="Z535">
            <v>82500</v>
          </cell>
          <cell r="AC535">
            <v>110000</v>
          </cell>
          <cell r="AF535">
            <v>357500</v>
          </cell>
        </row>
        <row r="536">
          <cell r="E536" t="str">
            <v>City of Sacramento Dept of Transportation</v>
          </cell>
          <cell r="J536">
            <v>2005</v>
          </cell>
          <cell r="M536">
            <v>600000</v>
          </cell>
          <cell r="Z536">
            <v>90000</v>
          </cell>
          <cell r="AC536">
            <v>120000</v>
          </cell>
          <cell r="AF536">
            <v>390000</v>
          </cell>
        </row>
        <row r="537">
          <cell r="E537" t="str">
            <v>City of Galt Dept of Public Works</v>
          </cell>
          <cell r="J537">
            <v>2005</v>
          </cell>
          <cell r="M537">
            <v>950000</v>
          </cell>
          <cell r="Z537">
            <v>142500</v>
          </cell>
          <cell r="AC537">
            <v>190000</v>
          </cell>
          <cell r="AF537">
            <v>617500</v>
          </cell>
        </row>
        <row r="538">
          <cell r="E538" t="str">
            <v>City of Citrus Heights</v>
          </cell>
          <cell r="J538">
            <v>2005</v>
          </cell>
          <cell r="M538">
            <v>1888000</v>
          </cell>
          <cell r="Z538">
            <v>283200</v>
          </cell>
          <cell r="AC538">
            <v>377600</v>
          </cell>
          <cell r="AF538">
            <v>1227200</v>
          </cell>
        </row>
        <row r="539">
          <cell r="E539" t="str">
            <v>Sacramento Transportation Authority</v>
          </cell>
          <cell r="J539">
            <v>2005</v>
          </cell>
          <cell r="M539">
            <v>3740000</v>
          </cell>
          <cell r="Z539">
            <v>561000</v>
          </cell>
          <cell r="AC539">
            <v>748000</v>
          </cell>
          <cell r="AF539">
            <v>2431000</v>
          </cell>
        </row>
        <row r="540">
          <cell r="E540" t="str">
            <v>City of Woodland Dept of Public Works</v>
          </cell>
          <cell r="J540">
            <v>2008</v>
          </cell>
          <cell r="M540">
            <v>13189458</v>
          </cell>
          <cell r="Z540">
            <v>1978418.7</v>
          </cell>
          <cell r="AC540">
            <v>2637891.6</v>
          </cell>
          <cell r="AF540">
            <v>8573147.7000000011</v>
          </cell>
        </row>
        <row r="541">
          <cell r="E541" t="str">
            <v>Caltrans District 3</v>
          </cell>
          <cell r="J541">
            <v>2008</v>
          </cell>
          <cell r="M541">
            <v>20562000</v>
          </cell>
          <cell r="Z541">
            <v>3084300</v>
          </cell>
          <cell r="AC541">
            <v>4112400</v>
          </cell>
          <cell r="AF541">
            <v>13365300</v>
          </cell>
        </row>
        <row r="542">
          <cell r="E542" t="str">
            <v>Caltrans District 3</v>
          </cell>
          <cell r="J542">
            <v>2009</v>
          </cell>
          <cell r="M542">
            <v>35737000</v>
          </cell>
          <cell r="Z542">
            <v>5360550</v>
          </cell>
          <cell r="AC542">
            <v>7147400</v>
          </cell>
          <cell r="AF542">
            <v>23229050</v>
          </cell>
        </row>
        <row r="543">
          <cell r="E543" t="str">
            <v>Caltrans District 3</v>
          </cell>
          <cell r="J543">
            <v>2007</v>
          </cell>
          <cell r="M543">
            <v>9391000</v>
          </cell>
          <cell r="Y543">
            <v>2003</v>
          </cell>
          <cell r="Z543">
            <v>1408650</v>
          </cell>
          <cell r="AB543">
            <v>2005</v>
          </cell>
          <cell r="AC543">
            <v>1878200</v>
          </cell>
          <cell r="AE543">
            <v>2006</v>
          </cell>
          <cell r="AF543">
            <v>6104150</v>
          </cell>
        </row>
        <row r="544">
          <cell r="E544" t="str">
            <v>Caltrans District 3</v>
          </cell>
          <cell r="J544">
            <v>2009</v>
          </cell>
          <cell r="M544">
            <v>23000000</v>
          </cell>
          <cell r="Y544">
            <v>2003</v>
          </cell>
          <cell r="Z544">
            <v>3450000</v>
          </cell>
          <cell r="AB544">
            <v>2006</v>
          </cell>
          <cell r="AC544">
            <v>4600000</v>
          </cell>
          <cell r="AE544">
            <v>2007</v>
          </cell>
          <cell r="AF544">
            <v>14950000</v>
          </cell>
        </row>
        <row r="545">
          <cell r="E545" t="str">
            <v>El Dorado County Dept of Transportation</v>
          </cell>
          <cell r="J545">
            <v>2010</v>
          </cell>
          <cell r="M545">
            <v>40891000</v>
          </cell>
          <cell r="Y545">
            <v>2003</v>
          </cell>
          <cell r="Z545">
            <v>6133650</v>
          </cell>
          <cell r="AB545">
            <v>2006</v>
          </cell>
          <cell r="AC545">
            <v>8178200</v>
          </cell>
          <cell r="AE545">
            <v>2008</v>
          </cell>
          <cell r="AF545">
            <v>26579150</v>
          </cell>
        </row>
        <row r="546">
          <cell r="E546" t="str">
            <v>Caltrans District 3</v>
          </cell>
          <cell r="J546">
            <v>2013</v>
          </cell>
          <cell r="M546">
            <v>200000000</v>
          </cell>
          <cell r="Y546">
            <v>2003</v>
          </cell>
          <cell r="Z546">
            <v>30000000</v>
          </cell>
          <cell r="AB546">
            <v>2008</v>
          </cell>
          <cell r="AC546">
            <v>40000000</v>
          </cell>
          <cell r="AE546">
            <v>2011</v>
          </cell>
          <cell r="AF546">
            <v>130000000</v>
          </cell>
        </row>
        <row r="547">
          <cell r="E547" t="str">
            <v>Caltrans District 3</v>
          </cell>
          <cell r="J547">
            <v>2007</v>
          </cell>
          <cell r="M547">
            <v>4845000</v>
          </cell>
          <cell r="Y547">
            <v>2003</v>
          </cell>
          <cell r="Z547">
            <v>726750</v>
          </cell>
          <cell r="AB547">
            <v>2005</v>
          </cell>
          <cell r="AC547">
            <v>969000</v>
          </cell>
          <cell r="AE547">
            <v>2006</v>
          </cell>
          <cell r="AF547">
            <v>3149250</v>
          </cell>
        </row>
        <row r="548">
          <cell r="E548" t="str">
            <v>City of Sacramento Dept of Transportation</v>
          </cell>
          <cell r="J548">
            <v>2007</v>
          </cell>
          <cell r="M548">
            <v>5069879</v>
          </cell>
          <cell r="Y548">
            <v>2003</v>
          </cell>
          <cell r="Z548">
            <v>760481.85</v>
          </cell>
          <cell r="AB548">
            <v>2005</v>
          </cell>
          <cell r="AC548">
            <v>1013975.8</v>
          </cell>
          <cell r="AE548">
            <v>2006</v>
          </cell>
          <cell r="AF548">
            <v>3295421.35</v>
          </cell>
        </row>
        <row r="549">
          <cell r="E549" t="str">
            <v>Sutter County Dept of Public Works</v>
          </cell>
          <cell r="J549">
            <v>2007</v>
          </cell>
          <cell r="M549">
            <v>5825000</v>
          </cell>
          <cell r="Y549">
            <v>2003</v>
          </cell>
          <cell r="Z549">
            <v>873750</v>
          </cell>
          <cell r="AB549">
            <v>2005</v>
          </cell>
          <cell r="AC549">
            <v>1165000</v>
          </cell>
          <cell r="AE549">
            <v>2006</v>
          </cell>
          <cell r="AF549">
            <v>3786250</v>
          </cell>
        </row>
        <row r="550">
          <cell r="E550" t="str">
            <v>Sutter County Dept of Public Works</v>
          </cell>
          <cell r="J550">
            <v>2007</v>
          </cell>
          <cell r="M550">
            <v>7698000</v>
          </cell>
          <cell r="Y550">
            <v>2003</v>
          </cell>
          <cell r="Z550">
            <v>1154700</v>
          </cell>
          <cell r="AB550">
            <v>2005</v>
          </cell>
          <cell r="AC550">
            <v>1539600</v>
          </cell>
          <cell r="AE550">
            <v>2006</v>
          </cell>
          <cell r="AF550">
            <v>5003700</v>
          </cell>
        </row>
        <row r="551">
          <cell r="E551" t="str">
            <v>Sacramento County Dept of Transportation</v>
          </cell>
          <cell r="J551">
            <v>2009</v>
          </cell>
          <cell r="M551">
            <v>10133326</v>
          </cell>
          <cell r="Y551">
            <v>2003</v>
          </cell>
          <cell r="Z551">
            <v>1519998.9</v>
          </cell>
          <cell r="AB551">
            <v>2006</v>
          </cell>
          <cell r="AC551">
            <v>2026665.2000000002</v>
          </cell>
          <cell r="AE551">
            <v>2007</v>
          </cell>
          <cell r="AF551">
            <v>6586661.9000000004</v>
          </cell>
        </row>
        <row r="552">
          <cell r="E552" t="str">
            <v>City of Citrus Heights</v>
          </cell>
          <cell r="J552">
            <v>2009</v>
          </cell>
          <cell r="M552">
            <v>11417051</v>
          </cell>
          <cell r="Y552">
            <v>2003</v>
          </cell>
          <cell r="Z552">
            <v>1712557.65</v>
          </cell>
          <cell r="AB552">
            <v>2006</v>
          </cell>
          <cell r="AC552">
            <v>2283410.2000000002</v>
          </cell>
          <cell r="AE552">
            <v>2007</v>
          </cell>
          <cell r="AF552">
            <v>7421083.1500000004</v>
          </cell>
        </row>
        <row r="553">
          <cell r="E553" t="str">
            <v>Yolo County Dept of Public Works</v>
          </cell>
          <cell r="J553">
            <v>2009</v>
          </cell>
          <cell r="M553">
            <v>11483000</v>
          </cell>
          <cell r="Y553">
            <v>2003</v>
          </cell>
          <cell r="Z553">
            <v>1722450</v>
          </cell>
          <cell r="AB553">
            <v>2006</v>
          </cell>
          <cell r="AC553">
            <v>2296600</v>
          </cell>
          <cell r="AE553">
            <v>2007</v>
          </cell>
          <cell r="AF553">
            <v>7463950</v>
          </cell>
        </row>
        <row r="554">
          <cell r="E554" t="str">
            <v>El Dorado County Dept of Transportation</v>
          </cell>
          <cell r="J554">
            <v>2009</v>
          </cell>
          <cell r="M554">
            <v>12944679</v>
          </cell>
          <cell r="Y554">
            <v>2003</v>
          </cell>
          <cell r="Z554">
            <v>1941701.8499999999</v>
          </cell>
          <cell r="AB554">
            <v>2006</v>
          </cell>
          <cell r="AC554">
            <v>2588935.8000000003</v>
          </cell>
          <cell r="AE554">
            <v>2007</v>
          </cell>
          <cell r="AF554">
            <v>8414041.3499999996</v>
          </cell>
        </row>
        <row r="555">
          <cell r="E555" t="str">
            <v>Caltrans District 3</v>
          </cell>
          <cell r="J555">
            <v>2009</v>
          </cell>
          <cell r="M555">
            <v>13760000</v>
          </cell>
          <cell r="Y555">
            <v>2003</v>
          </cell>
          <cell r="Z555">
            <v>2064000</v>
          </cell>
          <cell r="AB555">
            <v>2006</v>
          </cell>
          <cell r="AC555">
            <v>2752000</v>
          </cell>
          <cell r="AE555">
            <v>2007</v>
          </cell>
          <cell r="AF555">
            <v>8944000</v>
          </cell>
        </row>
        <row r="556">
          <cell r="E556" t="str">
            <v>Caltrans District 3</v>
          </cell>
          <cell r="J556">
            <v>2009</v>
          </cell>
          <cell r="M556">
            <v>13807000</v>
          </cell>
          <cell r="Y556">
            <v>2003</v>
          </cell>
          <cell r="Z556">
            <v>2071050</v>
          </cell>
          <cell r="AB556">
            <v>2006</v>
          </cell>
          <cell r="AC556">
            <v>2761400</v>
          </cell>
          <cell r="AE556">
            <v>2007</v>
          </cell>
          <cell r="AF556">
            <v>8974550</v>
          </cell>
        </row>
        <row r="557">
          <cell r="E557" t="str">
            <v>El Dorado County Dept of Transportation</v>
          </cell>
          <cell r="J557">
            <v>2009</v>
          </cell>
          <cell r="M557">
            <v>15020000</v>
          </cell>
          <cell r="Y557">
            <v>2003</v>
          </cell>
          <cell r="Z557">
            <v>2253000</v>
          </cell>
          <cell r="AB557">
            <v>2006</v>
          </cell>
          <cell r="AC557">
            <v>3004000</v>
          </cell>
          <cell r="AE557">
            <v>2007</v>
          </cell>
          <cell r="AF557">
            <v>9763000</v>
          </cell>
        </row>
        <row r="558">
          <cell r="E558" t="str">
            <v>City of Elk Grove</v>
          </cell>
          <cell r="J558">
            <v>2009</v>
          </cell>
          <cell r="M558">
            <v>15200000</v>
          </cell>
          <cell r="Y558">
            <v>2003</v>
          </cell>
          <cell r="Z558">
            <v>2280000</v>
          </cell>
          <cell r="AB558">
            <v>2006</v>
          </cell>
          <cell r="AC558">
            <v>3040000</v>
          </cell>
          <cell r="AE558">
            <v>2007</v>
          </cell>
          <cell r="AF558">
            <v>9880000</v>
          </cell>
        </row>
        <row r="559">
          <cell r="E559" t="str">
            <v>Sacramento County Dept of Transportation</v>
          </cell>
          <cell r="J559">
            <v>2009</v>
          </cell>
          <cell r="M559">
            <v>17650000</v>
          </cell>
          <cell r="Y559">
            <v>2003</v>
          </cell>
          <cell r="Z559">
            <v>2647500</v>
          </cell>
          <cell r="AB559">
            <v>2006</v>
          </cell>
          <cell r="AC559">
            <v>3530000</v>
          </cell>
          <cell r="AE559">
            <v>2007</v>
          </cell>
          <cell r="AF559">
            <v>11472500</v>
          </cell>
        </row>
        <row r="560">
          <cell r="E560" t="str">
            <v>City of Folsom Dept of Public Works</v>
          </cell>
          <cell r="J560">
            <v>2009</v>
          </cell>
          <cell r="M560">
            <v>25512000</v>
          </cell>
          <cell r="Y560">
            <v>2003</v>
          </cell>
          <cell r="Z560">
            <v>3826800</v>
          </cell>
          <cell r="AB560">
            <v>2006</v>
          </cell>
          <cell r="AC560">
            <v>5102400</v>
          </cell>
          <cell r="AE560">
            <v>2007</v>
          </cell>
          <cell r="AF560">
            <v>16582800</v>
          </cell>
        </row>
        <row r="561">
          <cell r="E561" t="str">
            <v>City of Sacramento Dept of Transportation</v>
          </cell>
          <cell r="J561">
            <v>2010</v>
          </cell>
          <cell r="M561">
            <v>30000000</v>
          </cell>
          <cell r="Y561">
            <v>2003</v>
          </cell>
          <cell r="Z561">
            <v>4500000</v>
          </cell>
          <cell r="AB561">
            <v>2006</v>
          </cell>
          <cell r="AC561">
            <v>6000000</v>
          </cell>
          <cell r="AE561">
            <v>2008</v>
          </cell>
          <cell r="AF561">
            <v>19500000</v>
          </cell>
        </row>
        <row r="562">
          <cell r="E562" t="str">
            <v>City of Sacramento Dept of Transportation</v>
          </cell>
          <cell r="J562">
            <v>2010</v>
          </cell>
          <cell r="M562">
            <v>63973000</v>
          </cell>
          <cell r="Y562">
            <v>2003</v>
          </cell>
          <cell r="Z562">
            <v>9595950</v>
          </cell>
          <cell r="AB562">
            <v>2006</v>
          </cell>
          <cell r="AC562">
            <v>12794600</v>
          </cell>
          <cell r="AE562">
            <v>2008</v>
          </cell>
          <cell r="AF562">
            <v>41582450</v>
          </cell>
        </row>
        <row r="563">
          <cell r="E563" t="str">
            <v>Yuba County Dept of Public Works</v>
          </cell>
          <cell r="J563">
            <v>2010</v>
          </cell>
          <cell r="M563">
            <v>70000000</v>
          </cell>
          <cell r="Y563">
            <v>2003</v>
          </cell>
          <cell r="Z563">
            <v>10500000</v>
          </cell>
          <cell r="AB563">
            <v>2006</v>
          </cell>
          <cell r="AC563">
            <v>14000000</v>
          </cell>
          <cell r="AE563">
            <v>2008</v>
          </cell>
          <cell r="AF563">
            <v>45500000</v>
          </cell>
        </row>
        <row r="564">
          <cell r="E564" t="str">
            <v>City of Sacramento Dept of Transportation</v>
          </cell>
          <cell r="J564">
            <v>2013</v>
          </cell>
          <cell r="M564">
            <v>95000000</v>
          </cell>
          <cell r="Y564">
            <v>2003</v>
          </cell>
          <cell r="Z564">
            <v>14250000</v>
          </cell>
          <cell r="AB564">
            <v>2008</v>
          </cell>
          <cell r="AC564">
            <v>19000000</v>
          </cell>
          <cell r="AE564">
            <v>2011</v>
          </cell>
          <cell r="AF564">
            <v>61750000</v>
          </cell>
        </row>
        <row r="565">
          <cell r="E565" t="str">
            <v>El Dorado County Transportation Commission</v>
          </cell>
          <cell r="J565">
            <v>2006</v>
          </cell>
          <cell r="M565">
            <v>69627</v>
          </cell>
          <cell r="Z565">
            <v>10444.049999999999</v>
          </cell>
          <cell r="AC565">
            <v>13925.400000000001</v>
          </cell>
          <cell r="AF565">
            <v>45257.55</v>
          </cell>
        </row>
        <row r="566">
          <cell r="E566" t="str">
            <v>El Dorado County Transportation Commission</v>
          </cell>
          <cell r="J566">
            <v>2006</v>
          </cell>
          <cell r="M566">
            <v>97457</v>
          </cell>
          <cell r="Z566">
            <v>14618.55</v>
          </cell>
          <cell r="AC566">
            <v>19491.400000000001</v>
          </cell>
          <cell r="AF566">
            <v>63347.05</v>
          </cell>
        </row>
        <row r="567">
          <cell r="E567" t="str">
            <v>Arcade Park District</v>
          </cell>
          <cell r="J567">
            <v>2006</v>
          </cell>
          <cell r="M567">
            <v>113052</v>
          </cell>
          <cell r="Z567">
            <v>16957.8</v>
          </cell>
          <cell r="AC567">
            <v>22610.400000000001</v>
          </cell>
          <cell r="AF567">
            <v>73483.8</v>
          </cell>
        </row>
        <row r="568">
          <cell r="E568" t="str">
            <v>City of Sacramento Dept of Transportation</v>
          </cell>
          <cell r="J568">
            <v>2006</v>
          </cell>
          <cell r="M568">
            <v>165000</v>
          </cell>
          <cell r="Z568">
            <v>24750</v>
          </cell>
          <cell r="AC568">
            <v>33000</v>
          </cell>
          <cell r="AF568">
            <v>107250</v>
          </cell>
        </row>
        <row r="569">
          <cell r="E569" t="str">
            <v>Sutter County Dept of Public Works</v>
          </cell>
          <cell r="J569">
            <v>2006</v>
          </cell>
          <cell r="M569">
            <v>250000</v>
          </cell>
          <cell r="Z569">
            <v>37500</v>
          </cell>
          <cell r="AC569">
            <v>50000</v>
          </cell>
          <cell r="AF569">
            <v>162500</v>
          </cell>
        </row>
        <row r="570">
          <cell r="E570" t="str">
            <v>El Dorado Hills Community Services District</v>
          </cell>
          <cell r="J570">
            <v>2006</v>
          </cell>
          <cell r="M570">
            <v>260894</v>
          </cell>
          <cell r="Z570">
            <v>39134.1</v>
          </cell>
          <cell r="AC570">
            <v>52178.8</v>
          </cell>
          <cell r="AF570">
            <v>169581.1</v>
          </cell>
        </row>
        <row r="571">
          <cell r="E571" t="str">
            <v>City of Sacramento Dept of Transportation</v>
          </cell>
          <cell r="J571">
            <v>2006</v>
          </cell>
          <cell r="M571">
            <v>261469</v>
          </cell>
          <cell r="Z571">
            <v>39220.35</v>
          </cell>
          <cell r="AC571">
            <v>52293.8</v>
          </cell>
          <cell r="AF571">
            <v>169954.85</v>
          </cell>
        </row>
        <row r="572">
          <cell r="E572" t="str">
            <v>City of Live Oak</v>
          </cell>
          <cell r="J572">
            <v>2006</v>
          </cell>
          <cell r="M572">
            <v>300000</v>
          </cell>
          <cell r="Z572">
            <v>45000</v>
          </cell>
          <cell r="AC572">
            <v>60000</v>
          </cell>
          <cell r="AF572">
            <v>195000</v>
          </cell>
        </row>
        <row r="573">
          <cell r="E573" t="str">
            <v>Sutter County Dept of Public Works</v>
          </cell>
          <cell r="J573">
            <v>2006</v>
          </cell>
          <cell r="M573">
            <v>807636</v>
          </cell>
          <cell r="Z573">
            <v>121145.4</v>
          </cell>
          <cell r="AC573">
            <v>161527.20000000001</v>
          </cell>
          <cell r="AF573">
            <v>524963.4</v>
          </cell>
        </row>
        <row r="574">
          <cell r="E574" t="str">
            <v>Placer County Dept of Public Works</v>
          </cell>
          <cell r="J574">
            <v>2006</v>
          </cell>
          <cell r="M574">
            <v>892772</v>
          </cell>
          <cell r="Z574">
            <v>133915.79999999999</v>
          </cell>
          <cell r="AC574">
            <v>178554.40000000002</v>
          </cell>
          <cell r="AF574">
            <v>580301.80000000005</v>
          </cell>
        </row>
        <row r="575">
          <cell r="E575" t="str">
            <v>City of Citrus Heights</v>
          </cell>
          <cell r="J575">
            <v>2006</v>
          </cell>
          <cell r="M575">
            <v>1129562</v>
          </cell>
          <cell r="Z575">
            <v>169434.3</v>
          </cell>
          <cell r="AC575">
            <v>225912.40000000002</v>
          </cell>
          <cell r="AF575">
            <v>734215.3</v>
          </cell>
        </row>
        <row r="576">
          <cell r="E576" t="str">
            <v>Southgate Recreation and Park District</v>
          </cell>
          <cell r="J576">
            <v>2006</v>
          </cell>
          <cell r="M576">
            <v>1357173</v>
          </cell>
          <cell r="Z576">
            <v>203575.94999999998</v>
          </cell>
          <cell r="AC576">
            <v>271434.60000000003</v>
          </cell>
          <cell r="AF576">
            <v>882162.45000000007</v>
          </cell>
        </row>
        <row r="577">
          <cell r="E577" t="str">
            <v>City of Folsom Dept of Public Works</v>
          </cell>
          <cell r="J577">
            <v>2006</v>
          </cell>
          <cell r="M577">
            <v>1439060</v>
          </cell>
          <cell r="Z577">
            <v>215859</v>
          </cell>
          <cell r="AC577">
            <v>287812</v>
          </cell>
          <cell r="AF577">
            <v>935389</v>
          </cell>
        </row>
        <row r="578">
          <cell r="E578" t="str">
            <v>City of Folsom Dept of Public Works</v>
          </cell>
          <cell r="J578">
            <v>2006</v>
          </cell>
          <cell r="M578">
            <v>2007000</v>
          </cell>
          <cell r="Z578">
            <v>301050</v>
          </cell>
          <cell r="AC578">
            <v>401400</v>
          </cell>
          <cell r="AF578">
            <v>1304550</v>
          </cell>
        </row>
        <row r="579">
          <cell r="E579" t="str">
            <v>City of Sacramento Dept of Transportation</v>
          </cell>
          <cell r="J579">
            <v>2006</v>
          </cell>
          <cell r="M579">
            <v>2323106</v>
          </cell>
          <cell r="Z579">
            <v>348465.89999999997</v>
          </cell>
          <cell r="AC579">
            <v>464621.2</v>
          </cell>
          <cell r="AF579">
            <v>1510018.9000000001</v>
          </cell>
        </row>
        <row r="580">
          <cell r="E580" t="str">
            <v>El Dorado County Dept of Transportation</v>
          </cell>
          <cell r="J580">
            <v>2006</v>
          </cell>
          <cell r="M580">
            <v>2619000</v>
          </cell>
          <cell r="Z580">
            <v>392850</v>
          </cell>
          <cell r="AC580">
            <v>523800</v>
          </cell>
          <cell r="AF580">
            <v>1702350</v>
          </cell>
        </row>
        <row r="581">
          <cell r="E581" t="str">
            <v>City of Rocklin Division of Engineering</v>
          </cell>
          <cell r="J581">
            <v>2007</v>
          </cell>
          <cell r="M581">
            <v>4200000</v>
          </cell>
          <cell r="Z581">
            <v>630000</v>
          </cell>
          <cell r="AC581">
            <v>840000</v>
          </cell>
          <cell r="AF581">
            <v>2730000</v>
          </cell>
        </row>
        <row r="582">
          <cell r="E582" t="str">
            <v>Caltrans District 3</v>
          </cell>
          <cell r="J582">
            <v>2007</v>
          </cell>
          <cell r="M582">
            <v>4963000</v>
          </cell>
          <cell r="Z582">
            <v>744450</v>
          </cell>
          <cell r="AC582">
            <v>992600</v>
          </cell>
          <cell r="AF582">
            <v>3225950</v>
          </cell>
        </row>
        <row r="583">
          <cell r="E583" t="str">
            <v>City of Sacramento Dept of Transportation</v>
          </cell>
          <cell r="J583">
            <v>2007</v>
          </cell>
          <cell r="M583">
            <v>5110000</v>
          </cell>
          <cell r="Z583">
            <v>766500</v>
          </cell>
          <cell r="AC583">
            <v>1022000</v>
          </cell>
          <cell r="AF583">
            <v>3321500</v>
          </cell>
        </row>
        <row r="584">
          <cell r="E584" t="str">
            <v>Sacramento County Dept of Transportation</v>
          </cell>
          <cell r="J584">
            <v>2007</v>
          </cell>
          <cell r="M584">
            <v>5300000</v>
          </cell>
          <cell r="Z584">
            <v>795000</v>
          </cell>
          <cell r="AC584">
            <v>1060000</v>
          </cell>
          <cell r="AF584">
            <v>3445000</v>
          </cell>
        </row>
        <row r="585">
          <cell r="E585" t="str">
            <v>City of Sacramento Dept of Transportation</v>
          </cell>
          <cell r="J585">
            <v>2007</v>
          </cell>
          <cell r="M585">
            <v>5916662</v>
          </cell>
          <cell r="Z585">
            <v>887499.29999999993</v>
          </cell>
          <cell r="AC585">
            <v>1183332.4000000001</v>
          </cell>
          <cell r="AF585">
            <v>3845830.3000000003</v>
          </cell>
        </row>
        <row r="586">
          <cell r="E586" t="str">
            <v>Caltrans District 3</v>
          </cell>
          <cell r="J586">
            <v>2007</v>
          </cell>
          <cell r="M586">
            <v>8279000</v>
          </cell>
          <cell r="Z586">
            <v>1241850</v>
          </cell>
          <cell r="AC586">
            <v>1655800</v>
          </cell>
          <cell r="AF586">
            <v>5381350</v>
          </cell>
        </row>
        <row r="587">
          <cell r="E587" t="str">
            <v>SACOG</v>
          </cell>
          <cell r="J587">
            <v>2010</v>
          </cell>
          <cell r="M587">
            <v>53169442</v>
          </cell>
          <cell r="Z587">
            <v>7975416.2999999998</v>
          </cell>
          <cell r="AC587">
            <v>10633888.4</v>
          </cell>
          <cell r="AF587">
            <v>34560137.300000004</v>
          </cell>
        </row>
        <row r="588">
          <cell r="E588" t="str">
            <v>City of Rocklin Division of Engineering</v>
          </cell>
          <cell r="J588">
            <v>2007</v>
          </cell>
          <cell r="M588">
            <v>1081532</v>
          </cell>
          <cell r="Y588">
            <v>2004</v>
          </cell>
          <cell r="Z588">
            <v>162229.79999999999</v>
          </cell>
          <cell r="AB588">
            <v>2005</v>
          </cell>
          <cell r="AC588">
            <v>216306.40000000002</v>
          </cell>
          <cell r="AE588">
            <v>2006</v>
          </cell>
          <cell r="AF588">
            <v>702995.8</v>
          </cell>
        </row>
        <row r="589">
          <cell r="E589" t="str">
            <v>El Dorado County Dept of Transportation</v>
          </cell>
          <cell r="J589">
            <v>2007</v>
          </cell>
          <cell r="M589">
            <v>2200000</v>
          </cell>
          <cell r="Y589">
            <v>2004</v>
          </cell>
          <cell r="Z589">
            <v>330000</v>
          </cell>
          <cell r="AB589">
            <v>2005</v>
          </cell>
          <cell r="AC589">
            <v>440000</v>
          </cell>
          <cell r="AE589">
            <v>2006</v>
          </cell>
          <cell r="AF589">
            <v>1430000</v>
          </cell>
        </row>
        <row r="590">
          <cell r="E590" t="str">
            <v>City of Rocklin Division of Engineering</v>
          </cell>
          <cell r="J590">
            <v>2007</v>
          </cell>
          <cell r="M590">
            <v>3565550</v>
          </cell>
          <cell r="Y590">
            <v>2004</v>
          </cell>
          <cell r="Z590">
            <v>534832.5</v>
          </cell>
          <cell r="AB590">
            <v>2005</v>
          </cell>
          <cell r="AC590">
            <v>713110</v>
          </cell>
          <cell r="AE590">
            <v>2006</v>
          </cell>
          <cell r="AF590">
            <v>2317607.5</v>
          </cell>
        </row>
        <row r="591">
          <cell r="E591" t="str">
            <v>City of Roseville Dept of Public Works</v>
          </cell>
          <cell r="J591">
            <v>2008</v>
          </cell>
          <cell r="M591">
            <v>8000000</v>
          </cell>
          <cell r="Y591">
            <v>2004</v>
          </cell>
          <cell r="Z591">
            <v>1200000</v>
          </cell>
          <cell r="AB591">
            <v>2006</v>
          </cell>
          <cell r="AC591">
            <v>1600000</v>
          </cell>
          <cell r="AE591">
            <v>2007</v>
          </cell>
          <cell r="AF591">
            <v>5200000</v>
          </cell>
        </row>
        <row r="592">
          <cell r="E592" t="str">
            <v>El Dorado County Dept of Transportation</v>
          </cell>
          <cell r="J592">
            <v>2010</v>
          </cell>
          <cell r="M592">
            <v>10694300</v>
          </cell>
          <cell r="Y592">
            <v>2004</v>
          </cell>
          <cell r="Z592">
            <v>1604145</v>
          </cell>
          <cell r="AB592">
            <v>2007</v>
          </cell>
          <cell r="AC592">
            <v>2138860</v>
          </cell>
          <cell r="AE592">
            <v>2008</v>
          </cell>
          <cell r="AF592">
            <v>6951295</v>
          </cell>
        </row>
        <row r="593">
          <cell r="E593" t="str">
            <v>Placer County Dept of Public Works</v>
          </cell>
          <cell r="J593">
            <v>2010</v>
          </cell>
          <cell r="M593">
            <v>11200000</v>
          </cell>
          <cell r="Y593">
            <v>2004</v>
          </cell>
          <cell r="Z593">
            <v>1680000</v>
          </cell>
          <cell r="AB593">
            <v>2007</v>
          </cell>
          <cell r="AC593">
            <v>2240000</v>
          </cell>
          <cell r="AE593">
            <v>2008</v>
          </cell>
          <cell r="AF593">
            <v>7280000</v>
          </cell>
        </row>
        <row r="594">
          <cell r="E594" t="str">
            <v>City of Rocklin Division of Engineering</v>
          </cell>
          <cell r="J594">
            <v>2010</v>
          </cell>
          <cell r="M594">
            <v>12428607</v>
          </cell>
          <cell r="Y594">
            <v>2004</v>
          </cell>
          <cell r="Z594">
            <v>1864291.05</v>
          </cell>
          <cell r="AB594">
            <v>2007</v>
          </cell>
          <cell r="AC594">
            <v>2485721.4</v>
          </cell>
          <cell r="AE594">
            <v>2008</v>
          </cell>
          <cell r="AF594">
            <v>8078594.5499999998</v>
          </cell>
        </row>
        <row r="595">
          <cell r="E595" t="str">
            <v>Placer County Dept of Public Works</v>
          </cell>
          <cell r="J595">
            <v>2010</v>
          </cell>
          <cell r="M595">
            <v>15767544</v>
          </cell>
          <cell r="Y595">
            <v>2004</v>
          </cell>
          <cell r="Z595">
            <v>2365131.6</v>
          </cell>
          <cell r="AB595">
            <v>2007</v>
          </cell>
          <cell r="AC595">
            <v>3153508.8000000003</v>
          </cell>
          <cell r="AE595">
            <v>2008</v>
          </cell>
          <cell r="AF595">
            <v>10248903.6</v>
          </cell>
        </row>
        <row r="596">
          <cell r="E596" t="str">
            <v>Placer County Dept of Public Works</v>
          </cell>
          <cell r="J596">
            <v>2010</v>
          </cell>
          <cell r="M596">
            <v>25400000</v>
          </cell>
          <cell r="Y596">
            <v>2004</v>
          </cell>
          <cell r="Z596">
            <v>3810000</v>
          </cell>
          <cell r="AB596">
            <v>2007</v>
          </cell>
          <cell r="AC596">
            <v>5080000</v>
          </cell>
          <cell r="AE596">
            <v>2008</v>
          </cell>
          <cell r="AF596">
            <v>16510000</v>
          </cell>
        </row>
        <row r="597">
          <cell r="E597" t="str">
            <v>Placer County Dept of Public Works</v>
          </cell>
          <cell r="J597">
            <v>2010</v>
          </cell>
          <cell r="M597">
            <v>27300000</v>
          </cell>
          <cell r="Y597">
            <v>2004</v>
          </cell>
          <cell r="Z597">
            <v>4095000</v>
          </cell>
          <cell r="AB597">
            <v>2007</v>
          </cell>
          <cell r="AC597">
            <v>5460000</v>
          </cell>
          <cell r="AE597">
            <v>2008</v>
          </cell>
          <cell r="AF597">
            <v>17745000</v>
          </cell>
        </row>
        <row r="598">
          <cell r="E598" t="str">
            <v>Caltrans District 3</v>
          </cell>
          <cell r="J598">
            <v>2011</v>
          </cell>
          <cell r="M598">
            <v>34000000</v>
          </cell>
          <cell r="Y598">
            <v>2004</v>
          </cell>
          <cell r="Z598">
            <v>5100000</v>
          </cell>
          <cell r="AB598">
            <v>2007</v>
          </cell>
          <cell r="AC598">
            <v>6800000</v>
          </cell>
          <cell r="AE598">
            <v>2009</v>
          </cell>
          <cell r="AF598">
            <v>22100000</v>
          </cell>
        </row>
        <row r="599">
          <cell r="E599" t="str">
            <v>Caltrans District 3</v>
          </cell>
          <cell r="J599">
            <v>2011</v>
          </cell>
          <cell r="M599">
            <v>64379000</v>
          </cell>
          <cell r="Y599">
            <v>2004</v>
          </cell>
          <cell r="Z599">
            <v>9656850</v>
          </cell>
          <cell r="AB599">
            <v>2007</v>
          </cell>
          <cell r="AC599">
            <v>12875800</v>
          </cell>
          <cell r="AE599">
            <v>2009</v>
          </cell>
          <cell r="AF599">
            <v>41846350</v>
          </cell>
        </row>
        <row r="600">
          <cell r="E600" t="str">
            <v>Caltrans District 3</v>
          </cell>
          <cell r="J600">
            <v>2014</v>
          </cell>
          <cell r="M600">
            <v>324000000</v>
          </cell>
          <cell r="Y600">
            <v>2004</v>
          </cell>
          <cell r="Z600">
            <v>48600000</v>
          </cell>
          <cell r="AB600">
            <v>2009</v>
          </cell>
          <cell r="AC600">
            <v>64800000</v>
          </cell>
          <cell r="AE600">
            <v>2012</v>
          </cell>
          <cell r="AF600">
            <v>210600000</v>
          </cell>
        </row>
        <row r="601">
          <cell r="E601" t="str">
            <v>City of Colfax Dept of Public Works</v>
          </cell>
          <cell r="J601">
            <v>2007</v>
          </cell>
          <cell r="M601">
            <v>650000</v>
          </cell>
          <cell r="Y601">
            <v>2004</v>
          </cell>
          <cell r="Z601">
            <v>97500</v>
          </cell>
          <cell r="AB601">
            <v>2005</v>
          </cell>
          <cell r="AC601">
            <v>130000</v>
          </cell>
          <cell r="AE601">
            <v>2006</v>
          </cell>
          <cell r="AF601">
            <v>422500</v>
          </cell>
        </row>
        <row r="602">
          <cell r="E602" t="str">
            <v>Sacramento County Dept of Transportation</v>
          </cell>
          <cell r="J602">
            <v>2007</v>
          </cell>
          <cell r="M602">
            <v>1504500</v>
          </cell>
          <cell r="Y602">
            <v>2004</v>
          </cell>
          <cell r="Z602">
            <v>225675</v>
          </cell>
          <cell r="AB602">
            <v>2005</v>
          </cell>
          <cell r="AC602">
            <v>300900</v>
          </cell>
          <cell r="AE602">
            <v>2006</v>
          </cell>
          <cell r="AF602">
            <v>977925</v>
          </cell>
        </row>
        <row r="603">
          <cell r="E603" t="str">
            <v>City of Elk Grove</v>
          </cell>
          <cell r="J603">
            <v>2007</v>
          </cell>
          <cell r="M603">
            <v>3700000</v>
          </cell>
          <cell r="Y603">
            <v>2004</v>
          </cell>
          <cell r="Z603">
            <v>555000</v>
          </cell>
          <cell r="AB603">
            <v>2005</v>
          </cell>
          <cell r="AC603">
            <v>740000</v>
          </cell>
          <cell r="AE603">
            <v>2006</v>
          </cell>
          <cell r="AF603">
            <v>2405000</v>
          </cell>
        </row>
        <row r="604">
          <cell r="E604" t="str">
            <v>City of Sacramento Dept of Transportation</v>
          </cell>
          <cell r="J604">
            <v>2008</v>
          </cell>
          <cell r="M604">
            <v>4640000</v>
          </cell>
          <cell r="Y604">
            <v>2004</v>
          </cell>
          <cell r="Z604">
            <v>696000</v>
          </cell>
          <cell r="AB604">
            <v>2006</v>
          </cell>
          <cell r="AC604">
            <v>928000</v>
          </cell>
          <cell r="AE604">
            <v>2007</v>
          </cell>
          <cell r="AF604">
            <v>3016000</v>
          </cell>
        </row>
        <row r="605">
          <cell r="E605" t="str">
            <v>City of Elk Grove</v>
          </cell>
          <cell r="J605">
            <v>2008</v>
          </cell>
          <cell r="M605">
            <v>7000000</v>
          </cell>
          <cell r="Y605">
            <v>2004</v>
          </cell>
          <cell r="Z605">
            <v>1050000</v>
          </cell>
          <cell r="AB605">
            <v>2006</v>
          </cell>
          <cell r="AC605">
            <v>1400000</v>
          </cell>
          <cell r="AE605">
            <v>2007</v>
          </cell>
          <cell r="AF605">
            <v>4550000</v>
          </cell>
        </row>
        <row r="606">
          <cell r="E606" t="str">
            <v>City of Roseville Dept of Public Works</v>
          </cell>
          <cell r="J606">
            <v>2008</v>
          </cell>
          <cell r="M606">
            <v>8500000</v>
          </cell>
          <cell r="Y606">
            <v>2004</v>
          </cell>
          <cell r="Z606">
            <v>1275000</v>
          </cell>
          <cell r="AB606">
            <v>2006</v>
          </cell>
          <cell r="AC606">
            <v>1700000</v>
          </cell>
          <cell r="AE606">
            <v>2007</v>
          </cell>
          <cell r="AF606">
            <v>5525000</v>
          </cell>
        </row>
        <row r="607">
          <cell r="E607" t="str">
            <v>Town of Loomis Dept of Public Works</v>
          </cell>
          <cell r="J607">
            <v>2010</v>
          </cell>
          <cell r="M607">
            <v>15000000</v>
          </cell>
          <cell r="Y607">
            <v>2004</v>
          </cell>
          <cell r="Z607">
            <v>2250000</v>
          </cell>
          <cell r="AB607">
            <v>2007</v>
          </cell>
          <cell r="AC607">
            <v>3000000</v>
          </cell>
          <cell r="AE607">
            <v>2008</v>
          </cell>
          <cell r="AF607">
            <v>9750000</v>
          </cell>
        </row>
        <row r="608">
          <cell r="E608" t="str">
            <v>Sacramento County Dept of Transportation</v>
          </cell>
          <cell r="J608">
            <v>2010</v>
          </cell>
          <cell r="M608">
            <v>15347000</v>
          </cell>
          <cell r="Y608">
            <v>2004</v>
          </cell>
          <cell r="Z608">
            <v>2302050</v>
          </cell>
          <cell r="AB608">
            <v>2007</v>
          </cell>
          <cell r="AC608">
            <v>3069400</v>
          </cell>
          <cell r="AE608">
            <v>2008</v>
          </cell>
          <cell r="AF608">
            <v>9975550</v>
          </cell>
        </row>
        <row r="609">
          <cell r="E609" t="str">
            <v>City of West Sacramento Dept of Public Works</v>
          </cell>
          <cell r="J609">
            <v>2010</v>
          </cell>
          <cell r="M609">
            <v>20833000</v>
          </cell>
          <cell r="Y609">
            <v>2004</v>
          </cell>
          <cell r="Z609">
            <v>3124950</v>
          </cell>
          <cell r="AB609">
            <v>2007</v>
          </cell>
          <cell r="AC609">
            <v>4166600</v>
          </cell>
          <cell r="AE609">
            <v>2008</v>
          </cell>
          <cell r="AF609">
            <v>13541450</v>
          </cell>
        </row>
        <row r="610">
          <cell r="E610" t="str">
            <v>Yuba County Dept of Public Works</v>
          </cell>
          <cell r="J610">
            <v>2010</v>
          </cell>
          <cell r="M610">
            <v>22333000</v>
          </cell>
          <cell r="Y610">
            <v>2004</v>
          </cell>
          <cell r="Z610">
            <v>3349950</v>
          </cell>
          <cell r="AB610">
            <v>2007</v>
          </cell>
          <cell r="AC610">
            <v>4466600</v>
          </cell>
          <cell r="AE610">
            <v>2008</v>
          </cell>
          <cell r="AF610">
            <v>14516450</v>
          </cell>
        </row>
        <row r="611">
          <cell r="E611" t="str">
            <v>City of West Sacramento Dept of Public Works</v>
          </cell>
          <cell r="J611">
            <v>2010</v>
          </cell>
          <cell r="M611">
            <v>26750000</v>
          </cell>
          <cell r="Y611">
            <v>2004</v>
          </cell>
          <cell r="Z611">
            <v>4012500</v>
          </cell>
          <cell r="AB611">
            <v>2007</v>
          </cell>
          <cell r="AC611">
            <v>5350000</v>
          </cell>
          <cell r="AE611">
            <v>2008</v>
          </cell>
          <cell r="AF611">
            <v>17387500</v>
          </cell>
        </row>
        <row r="612">
          <cell r="E612" t="str">
            <v>El Dorado County Dept of Transportation</v>
          </cell>
          <cell r="J612">
            <v>2011</v>
          </cell>
          <cell r="M612">
            <v>34533000</v>
          </cell>
          <cell r="Y612">
            <v>2004</v>
          </cell>
          <cell r="Z612">
            <v>5179950</v>
          </cell>
          <cell r="AB612">
            <v>2007</v>
          </cell>
          <cell r="AC612">
            <v>6906600</v>
          </cell>
          <cell r="AE612">
            <v>2009</v>
          </cell>
          <cell r="AF612">
            <v>22446450</v>
          </cell>
        </row>
        <row r="613">
          <cell r="E613" t="str">
            <v>City of Elk Grove</v>
          </cell>
          <cell r="J613">
            <v>2011</v>
          </cell>
          <cell r="M613">
            <v>35617000</v>
          </cell>
          <cell r="Y613">
            <v>2004</v>
          </cell>
          <cell r="Z613">
            <v>5342550</v>
          </cell>
          <cell r="AB613">
            <v>2007</v>
          </cell>
          <cell r="AC613">
            <v>7123400</v>
          </cell>
          <cell r="AE613">
            <v>2009</v>
          </cell>
          <cell r="AF613">
            <v>23151050</v>
          </cell>
        </row>
        <row r="614">
          <cell r="E614" t="str">
            <v>Caltrans District 3</v>
          </cell>
          <cell r="J614">
            <v>2011</v>
          </cell>
          <cell r="M614">
            <v>43891000</v>
          </cell>
          <cell r="Y614">
            <v>2004</v>
          </cell>
          <cell r="Z614">
            <v>6583650</v>
          </cell>
          <cell r="AB614">
            <v>2007</v>
          </cell>
          <cell r="AC614">
            <v>8778200</v>
          </cell>
          <cell r="AE614">
            <v>2009</v>
          </cell>
          <cell r="AF614">
            <v>28529150</v>
          </cell>
        </row>
        <row r="615">
          <cell r="E615" t="str">
            <v>Caltrans District 3</v>
          </cell>
          <cell r="J615">
            <v>2011</v>
          </cell>
          <cell r="M615">
            <v>46000000</v>
          </cell>
          <cell r="Y615">
            <v>2004</v>
          </cell>
          <cell r="Z615">
            <v>6900000</v>
          </cell>
          <cell r="AB615">
            <v>2007</v>
          </cell>
          <cell r="AC615">
            <v>9200000</v>
          </cell>
          <cell r="AE615">
            <v>2009</v>
          </cell>
          <cell r="AF615">
            <v>29900000</v>
          </cell>
        </row>
        <row r="616">
          <cell r="E616" t="str">
            <v>City of Rancho Cordova</v>
          </cell>
          <cell r="J616">
            <v>2011</v>
          </cell>
          <cell r="M616">
            <v>47256548</v>
          </cell>
          <cell r="Y616">
            <v>2004</v>
          </cell>
          <cell r="Z616">
            <v>7088482.2000000002</v>
          </cell>
          <cell r="AB616">
            <v>2007</v>
          </cell>
          <cell r="AC616">
            <v>9451309.5999999996</v>
          </cell>
          <cell r="AE616">
            <v>2009</v>
          </cell>
          <cell r="AF616">
            <v>30716756.199999999</v>
          </cell>
        </row>
        <row r="617">
          <cell r="E617" t="str">
            <v>City of Galt Dept of Public Works</v>
          </cell>
          <cell r="J617">
            <v>2011</v>
          </cell>
          <cell r="M617">
            <v>49000000</v>
          </cell>
          <cell r="Y617">
            <v>2004</v>
          </cell>
          <cell r="Z617">
            <v>7350000</v>
          </cell>
          <cell r="AB617">
            <v>2007</v>
          </cell>
          <cell r="AC617">
            <v>9800000</v>
          </cell>
          <cell r="AE617">
            <v>2009</v>
          </cell>
          <cell r="AF617">
            <v>31850000</v>
          </cell>
        </row>
        <row r="618">
          <cell r="E618" t="str">
            <v>El Dorado County Parks and Recreation</v>
          </cell>
          <cell r="J618">
            <v>2007</v>
          </cell>
          <cell r="M618">
            <v>52500</v>
          </cell>
          <cell r="Z618">
            <v>7875</v>
          </cell>
          <cell r="AC618">
            <v>10500</v>
          </cell>
          <cell r="AF618">
            <v>34125</v>
          </cell>
        </row>
        <row r="619">
          <cell r="E619" t="str">
            <v>City of Rocklin Division of Engineering</v>
          </cell>
          <cell r="J619">
            <v>2007</v>
          </cell>
          <cell r="M619">
            <v>70000</v>
          </cell>
          <cell r="Z619">
            <v>10500</v>
          </cell>
          <cell r="AC619">
            <v>14000</v>
          </cell>
          <cell r="AF619">
            <v>45500</v>
          </cell>
        </row>
        <row r="620">
          <cell r="E620" t="str">
            <v>City of Rancho Cordova</v>
          </cell>
          <cell r="J620">
            <v>2007</v>
          </cell>
          <cell r="M620">
            <v>80000</v>
          </cell>
          <cell r="Z620">
            <v>12000</v>
          </cell>
          <cell r="AC620">
            <v>16000</v>
          </cell>
          <cell r="AF620">
            <v>52000</v>
          </cell>
        </row>
        <row r="621">
          <cell r="E621" t="str">
            <v>City of Live Oak</v>
          </cell>
          <cell r="J621">
            <v>2007</v>
          </cell>
          <cell r="M621">
            <v>88558</v>
          </cell>
          <cell r="Z621">
            <v>13283.699999999999</v>
          </cell>
          <cell r="AC621">
            <v>17711.600000000002</v>
          </cell>
          <cell r="AF621">
            <v>57562.700000000004</v>
          </cell>
        </row>
        <row r="622">
          <cell r="E622" t="str">
            <v>City of Colfax Dept of Public Works</v>
          </cell>
          <cell r="J622">
            <v>2007</v>
          </cell>
          <cell r="M622">
            <v>100000</v>
          </cell>
          <cell r="Z622">
            <v>15000</v>
          </cell>
          <cell r="AC622">
            <v>20000</v>
          </cell>
          <cell r="AF622">
            <v>65000</v>
          </cell>
        </row>
        <row r="623">
          <cell r="E623" t="str">
            <v>City of Colfax Dept of Public Works</v>
          </cell>
          <cell r="J623">
            <v>2007</v>
          </cell>
          <cell r="M623">
            <v>100000</v>
          </cell>
          <cell r="Z623">
            <v>15000</v>
          </cell>
          <cell r="AC623">
            <v>20000</v>
          </cell>
          <cell r="AF623">
            <v>65000</v>
          </cell>
        </row>
        <row r="624">
          <cell r="E624" t="str">
            <v>City of Rocklin Division of Engineering</v>
          </cell>
          <cell r="J624">
            <v>2007</v>
          </cell>
          <cell r="M624">
            <v>100000</v>
          </cell>
          <cell r="Z624">
            <v>15000</v>
          </cell>
          <cell r="AC624">
            <v>20000</v>
          </cell>
          <cell r="AF624">
            <v>65000</v>
          </cell>
        </row>
        <row r="625">
          <cell r="E625" t="str">
            <v>City of Sacramento Dept of Transportation</v>
          </cell>
          <cell r="J625">
            <v>2007</v>
          </cell>
          <cell r="M625">
            <v>160000</v>
          </cell>
          <cell r="Z625">
            <v>24000</v>
          </cell>
          <cell r="AC625">
            <v>32000</v>
          </cell>
          <cell r="AF625">
            <v>104000</v>
          </cell>
        </row>
        <row r="626">
          <cell r="E626" t="str">
            <v>City of Folsom Dept of Public Works</v>
          </cell>
          <cell r="J626">
            <v>2007</v>
          </cell>
          <cell r="M626">
            <v>165000</v>
          </cell>
          <cell r="Z626">
            <v>24750</v>
          </cell>
          <cell r="AC626">
            <v>33000</v>
          </cell>
          <cell r="AF626">
            <v>107250</v>
          </cell>
        </row>
        <row r="627">
          <cell r="E627" t="str">
            <v>Caltrans District 3</v>
          </cell>
          <cell r="J627">
            <v>2007</v>
          </cell>
          <cell r="M627">
            <v>172000</v>
          </cell>
          <cell r="Z627">
            <v>25800</v>
          </cell>
          <cell r="AC627">
            <v>34400</v>
          </cell>
          <cell r="AF627">
            <v>111800</v>
          </cell>
        </row>
        <row r="628">
          <cell r="E628" t="str">
            <v>City of Colfax Dept of Public Works</v>
          </cell>
          <cell r="J628">
            <v>2007</v>
          </cell>
          <cell r="M628">
            <v>200000</v>
          </cell>
          <cell r="Z628">
            <v>30000</v>
          </cell>
          <cell r="AC628">
            <v>40000</v>
          </cell>
          <cell r="AF628">
            <v>130000</v>
          </cell>
        </row>
        <row r="629">
          <cell r="E629" t="str">
            <v>City of Colfax Dept of Public Works</v>
          </cell>
          <cell r="J629">
            <v>2007</v>
          </cell>
          <cell r="M629">
            <v>225000</v>
          </cell>
          <cell r="Z629">
            <v>33750</v>
          </cell>
          <cell r="AC629">
            <v>45000</v>
          </cell>
          <cell r="AF629">
            <v>146250</v>
          </cell>
        </row>
        <row r="630">
          <cell r="E630" t="str">
            <v>City of Colfax Dept of Public Works</v>
          </cell>
          <cell r="J630">
            <v>2007</v>
          </cell>
          <cell r="M630">
            <v>225000</v>
          </cell>
          <cell r="Z630">
            <v>33750</v>
          </cell>
          <cell r="AC630">
            <v>45000</v>
          </cell>
          <cell r="AF630">
            <v>146250</v>
          </cell>
        </row>
        <row r="631">
          <cell r="E631" t="str">
            <v>City of Live Oak</v>
          </cell>
          <cell r="J631">
            <v>2007</v>
          </cell>
          <cell r="M631">
            <v>230000</v>
          </cell>
          <cell r="Z631">
            <v>34500</v>
          </cell>
          <cell r="AC631">
            <v>46000</v>
          </cell>
          <cell r="AF631">
            <v>149500</v>
          </cell>
        </row>
        <row r="632">
          <cell r="E632" t="str">
            <v>City of Live Oak</v>
          </cell>
          <cell r="J632">
            <v>2007</v>
          </cell>
          <cell r="M632">
            <v>230000</v>
          </cell>
          <cell r="Z632">
            <v>34500</v>
          </cell>
          <cell r="AC632">
            <v>46000</v>
          </cell>
          <cell r="AF632">
            <v>149500</v>
          </cell>
        </row>
        <row r="633">
          <cell r="E633" t="str">
            <v>City of Folsom Dept of Public Works</v>
          </cell>
          <cell r="J633">
            <v>2007</v>
          </cell>
          <cell r="M633">
            <v>239000</v>
          </cell>
          <cell r="Z633">
            <v>35850</v>
          </cell>
          <cell r="AC633">
            <v>47800</v>
          </cell>
          <cell r="AF633">
            <v>155350</v>
          </cell>
        </row>
        <row r="634">
          <cell r="E634" t="str">
            <v>Sutter County Dept of Public Works</v>
          </cell>
          <cell r="J634">
            <v>2007</v>
          </cell>
          <cell r="M634">
            <v>250000</v>
          </cell>
          <cell r="Z634">
            <v>37500</v>
          </cell>
          <cell r="AC634">
            <v>50000</v>
          </cell>
          <cell r="AF634">
            <v>162500</v>
          </cell>
        </row>
        <row r="635">
          <cell r="E635" t="str">
            <v>El Dorado County Parks and Recreation</v>
          </cell>
          <cell r="J635">
            <v>2007</v>
          </cell>
          <cell r="M635">
            <v>270000</v>
          </cell>
          <cell r="Z635">
            <v>40500</v>
          </cell>
          <cell r="AC635">
            <v>54000</v>
          </cell>
          <cell r="AF635">
            <v>175500</v>
          </cell>
        </row>
        <row r="636">
          <cell r="E636" t="str">
            <v>Caltrans District 3</v>
          </cell>
          <cell r="J636">
            <v>2007</v>
          </cell>
          <cell r="M636">
            <v>300000</v>
          </cell>
          <cell r="Z636">
            <v>45000</v>
          </cell>
          <cell r="AC636">
            <v>60000</v>
          </cell>
          <cell r="AF636">
            <v>195000</v>
          </cell>
        </row>
        <row r="637">
          <cell r="E637" t="str">
            <v>City of Rocklin Division of Engineering</v>
          </cell>
          <cell r="J637">
            <v>2007</v>
          </cell>
          <cell r="M637">
            <v>351000</v>
          </cell>
          <cell r="Z637">
            <v>52650</v>
          </cell>
          <cell r="AC637">
            <v>70200</v>
          </cell>
          <cell r="AF637">
            <v>228150</v>
          </cell>
        </row>
        <row r="638">
          <cell r="E638" t="str">
            <v>City of Colfax Dept of Public Works</v>
          </cell>
          <cell r="J638">
            <v>2007</v>
          </cell>
          <cell r="M638">
            <v>360000</v>
          </cell>
          <cell r="Z638">
            <v>54000</v>
          </cell>
          <cell r="AC638">
            <v>72000</v>
          </cell>
          <cell r="AF638">
            <v>234000</v>
          </cell>
        </row>
        <row r="639">
          <cell r="E639" t="str">
            <v>City of Live Oak</v>
          </cell>
          <cell r="J639">
            <v>2007</v>
          </cell>
          <cell r="M639">
            <v>374548</v>
          </cell>
          <cell r="Z639">
            <v>56182.2</v>
          </cell>
          <cell r="AC639">
            <v>74909.600000000006</v>
          </cell>
          <cell r="AF639">
            <v>243456.2</v>
          </cell>
        </row>
        <row r="640">
          <cell r="E640" t="str">
            <v>Federal Highway Administration</v>
          </cell>
          <cell r="J640">
            <v>2007</v>
          </cell>
          <cell r="M640">
            <v>385000</v>
          </cell>
          <cell r="Z640">
            <v>57750</v>
          </cell>
          <cell r="AC640">
            <v>77000</v>
          </cell>
          <cell r="AF640">
            <v>250250</v>
          </cell>
        </row>
        <row r="641">
          <cell r="E641" t="str">
            <v>Cosumnes Community Services District</v>
          </cell>
          <cell r="J641">
            <v>2007</v>
          </cell>
          <cell r="M641">
            <v>390000</v>
          </cell>
          <cell r="Z641">
            <v>58500</v>
          </cell>
          <cell r="AC641">
            <v>78000</v>
          </cell>
          <cell r="AF641">
            <v>253500</v>
          </cell>
        </row>
        <row r="642">
          <cell r="E642" t="str">
            <v>City of Live Oak</v>
          </cell>
          <cell r="J642">
            <v>2007</v>
          </cell>
          <cell r="M642">
            <v>410000</v>
          </cell>
          <cell r="Z642">
            <v>61500</v>
          </cell>
          <cell r="AC642">
            <v>82000</v>
          </cell>
          <cell r="AF642">
            <v>266500</v>
          </cell>
        </row>
        <row r="643">
          <cell r="E643" t="str">
            <v>Caltrans District 3</v>
          </cell>
          <cell r="J643">
            <v>2007</v>
          </cell>
          <cell r="M643">
            <v>454000</v>
          </cell>
          <cell r="Z643">
            <v>68100</v>
          </cell>
          <cell r="AC643">
            <v>90800</v>
          </cell>
          <cell r="AF643">
            <v>295100</v>
          </cell>
        </row>
        <row r="644">
          <cell r="E644" t="str">
            <v>City of Auburn Dept. of Public Works</v>
          </cell>
          <cell r="J644">
            <v>2007</v>
          </cell>
          <cell r="M644">
            <v>466000</v>
          </cell>
          <cell r="Z644">
            <v>69900</v>
          </cell>
          <cell r="AC644">
            <v>93200</v>
          </cell>
          <cell r="AF644">
            <v>302900</v>
          </cell>
        </row>
        <row r="645">
          <cell r="E645" t="str">
            <v>City of Auburn Dept. of Public Works</v>
          </cell>
          <cell r="J645">
            <v>2007</v>
          </cell>
          <cell r="M645">
            <v>560073</v>
          </cell>
          <cell r="Z645">
            <v>84010.95</v>
          </cell>
          <cell r="AC645">
            <v>112014.6</v>
          </cell>
          <cell r="AF645">
            <v>364047.45</v>
          </cell>
        </row>
        <row r="646">
          <cell r="E646" t="str">
            <v>El Dorado County Dept of Transportation</v>
          </cell>
          <cell r="J646">
            <v>2007</v>
          </cell>
          <cell r="M646">
            <v>574000</v>
          </cell>
          <cell r="Z646">
            <v>86100</v>
          </cell>
          <cell r="AC646">
            <v>114800</v>
          </cell>
          <cell r="AF646">
            <v>373100</v>
          </cell>
        </row>
        <row r="647">
          <cell r="E647" t="str">
            <v>City of Folsom Dept of Public Works</v>
          </cell>
          <cell r="J647">
            <v>2007</v>
          </cell>
          <cell r="M647">
            <v>603441</v>
          </cell>
          <cell r="Z647">
            <v>90516.15</v>
          </cell>
          <cell r="AC647">
            <v>120688.20000000001</v>
          </cell>
          <cell r="AF647">
            <v>392236.65</v>
          </cell>
        </row>
        <row r="648">
          <cell r="E648" t="str">
            <v>City of Auburn Dept. of Public Works</v>
          </cell>
          <cell r="J648">
            <v>2007</v>
          </cell>
          <cell r="M648">
            <v>664787</v>
          </cell>
          <cell r="Z648">
            <v>99718.05</v>
          </cell>
          <cell r="AC648">
            <v>132957.4</v>
          </cell>
          <cell r="AF648">
            <v>432111.55</v>
          </cell>
        </row>
        <row r="649">
          <cell r="E649" t="str">
            <v>Caltrans District 3</v>
          </cell>
          <cell r="J649">
            <v>2007</v>
          </cell>
          <cell r="M649">
            <v>710000</v>
          </cell>
          <cell r="Z649">
            <v>106500</v>
          </cell>
          <cell r="AC649">
            <v>142000</v>
          </cell>
          <cell r="AF649">
            <v>461500</v>
          </cell>
        </row>
        <row r="650">
          <cell r="E650" t="str">
            <v>City of Sacramento Dept of Transportation</v>
          </cell>
          <cell r="J650">
            <v>2007</v>
          </cell>
          <cell r="M650">
            <v>773000</v>
          </cell>
          <cell r="Z650">
            <v>115950</v>
          </cell>
          <cell r="AC650">
            <v>154600</v>
          </cell>
          <cell r="AF650">
            <v>502450</v>
          </cell>
        </row>
        <row r="651">
          <cell r="E651" t="str">
            <v>City of Rocklin Division of Engineering</v>
          </cell>
          <cell r="J651">
            <v>2007</v>
          </cell>
          <cell r="M651">
            <v>967133</v>
          </cell>
          <cell r="Z651">
            <v>145069.94999999998</v>
          </cell>
          <cell r="AC651">
            <v>193426.6</v>
          </cell>
          <cell r="AF651">
            <v>628636.45000000007</v>
          </cell>
        </row>
        <row r="652">
          <cell r="E652" t="str">
            <v>Placer County Dept of Public Works</v>
          </cell>
          <cell r="J652">
            <v>2007</v>
          </cell>
          <cell r="M652">
            <v>1063000</v>
          </cell>
          <cell r="Z652">
            <v>159450</v>
          </cell>
          <cell r="AC652">
            <v>212600</v>
          </cell>
          <cell r="AF652">
            <v>690950</v>
          </cell>
        </row>
        <row r="653">
          <cell r="E653" t="str">
            <v>City of Colfax Dept of Public Works</v>
          </cell>
          <cell r="J653">
            <v>2007</v>
          </cell>
          <cell r="M653">
            <v>1087500</v>
          </cell>
          <cell r="Z653">
            <v>163125</v>
          </cell>
          <cell r="AC653">
            <v>217500</v>
          </cell>
          <cell r="AF653">
            <v>706875</v>
          </cell>
        </row>
        <row r="654">
          <cell r="E654" t="str">
            <v>City of Wheatland</v>
          </cell>
          <cell r="J654">
            <v>2007</v>
          </cell>
          <cell r="M654">
            <v>1090000</v>
          </cell>
          <cell r="Z654">
            <v>163500</v>
          </cell>
          <cell r="AC654">
            <v>218000</v>
          </cell>
          <cell r="AF654">
            <v>708500</v>
          </cell>
        </row>
        <row r="655">
          <cell r="E655" t="str">
            <v>City of Citrus Heights</v>
          </cell>
          <cell r="J655">
            <v>2007</v>
          </cell>
          <cell r="M655">
            <v>1200000</v>
          </cell>
          <cell r="Z655">
            <v>180000</v>
          </cell>
          <cell r="AC655">
            <v>240000</v>
          </cell>
          <cell r="AF655">
            <v>780000</v>
          </cell>
        </row>
        <row r="656">
          <cell r="E656" t="str">
            <v>El Dorado County Parks and Recreation</v>
          </cell>
          <cell r="J656">
            <v>2007</v>
          </cell>
          <cell r="M656">
            <v>1223000</v>
          </cell>
          <cell r="Z656">
            <v>183450</v>
          </cell>
          <cell r="AC656">
            <v>244600</v>
          </cell>
          <cell r="AF656">
            <v>794950</v>
          </cell>
        </row>
        <row r="657">
          <cell r="E657" t="str">
            <v>City of Folsom Dept of Public Works</v>
          </cell>
          <cell r="J657">
            <v>2007</v>
          </cell>
          <cell r="M657">
            <v>1441000</v>
          </cell>
          <cell r="Z657">
            <v>216150</v>
          </cell>
          <cell r="AC657">
            <v>288200</v>
          </cell>
          <cell r="AF657">
            <v>936650</v>
          </cell>
        </row>
        <row r="658">
          <cell r="E658" t="str">
            <v>El Dorado County Dept of Transportation</v>
          </cell>
          <cell r="J658">
            <v>2007</v>
          </cell>
          <cell r="M658">
            <v>1713000</v>
          </cell>
          <cell r="Z658">
            <v>256950</v>
          </cell>
          <cell r="AC658">
            <v>342600</v>
          </cell>
          <cell r="AF658">
            <v>1113450</v>
          </cell>
        </row>
        <row r="659">
          <cell r="E659" t="str">
            <v>City of Sacramento Dept of Transportation</v>
          </cell>
          <cell r="J659">
            <v>2007</v>
          </cell>
          <cell r="M659">
            <v>2627794</v>
          </cell>
          <cell r="Z659">
            <v>394169.1</v>
          </cell>
          <cell r="AC659">
            <v>525558.80000000005</v>
          </cell>
          <cell r="AF659">
            <v>1708066.1</v>
          </cell>
        </row>
        <row r="660">
          <cell r="E660" t="str">
            <v>City of Rocklin Division of Engineering</v>
          </cell>
          <cell r="J660">
            <v>2007</v>
          </cell>
          <cell r="M660">
            <v>2682000</v>
          </cell>
          <cell r="Z660">
            <v>402300</v>
          </cell>
          <cell r="AC660">
            <v>536400</v>
          </cell>
          <cell r="AF660">
            <v>1743300</v>
          </cell>
        </row>
        <row r="661">
          <cell r="E661" t="str">
            <v>El Dorado County Dept of Transportation</v>
          </cell>
          <cell r="J661">
            <v>2007</v>
          </cell>
          <cell r="M661">
            <v>2935800</v>
          </cell>
          <cell r="Z661">
            <v>440370</v>
          </cell>
          <cell r="AC661">
            <v>587160</v>
          </cell>
          <cell r="AF661">
            <v>1908270</v>
          </cell>
        </row>
        <row r="662">
          <cell r="E662" t="str">
            <v>Caltrans District 3</v>
          </cell>
          <cell r="J662">
            <v>2007</v>
          </cell>
          <cell r="M662">
            <v>3200000</v>
          </cell>
          <cell r="Z662">
            <v>480000</v>
          </cell>
          <cell r="AC662">
            <v>640000</v>
          </cell>
          <cell r="AF662">
            <v>2080000</v>
          </cell>
        </row>
        <row r="663">
          <cell r="E663" t="str">
            <v>City of Sacramento Dept of Transportation</v>
          </cell>
          <cell r="J663">
            <v>2007</v>
          </cell>
          <cell r="M663">
            <v>3235806</v>
          </cell>
          <cell r="Z663">
            <v>485370.89999999997</v>
          </cell>
          <cell r="AC663">
            <v>647161.20000000007</v>
          </cell>
          <cell r="AF663">
            <v>2103273.9</v>
          </cell>
        </row>
        <row r="664">
          <cell r="E664" t="str">
            <v>City of Roseville Dept of Public Works</v>
          </cell>
          <cell r="J664">
            <v>2008</v>
          </cell>
          <cell r="M664">
            <v>4224000</v>
          </cell>
          <cell r="Z664">
            <v>633600</v>
          </cell>
          <cell r="AC664">
            <v>844800</v>
          </cell>
          <cell r="AF664">
            <v>2745600</v>
          </cell>
        </row>
        <row r="665">
          <cell r="E665" t="str">
            <v>Sacramento County Dept of Transportation</v>
          </cell>
          <cell r="J665">
            <v>2008</v>
          </cell>
          <cell r="M665">
            <v>4279456</v>
          </cell>
          <cell r="Z665">
            <v>641918.4</v>
          </cell>
          <cell r="AC665">
            <v>855891.20000000007</v>
          </cell>
          <cell r="AF665">
            <v>2781646.4</v>
          </cell>
        </row>
        <row r="666">
          <cell r="E666" t="str">
            <v>Placer County Transportation Planning Agency</v>
          </cell>
          <cell r="J666">
            <v>2008</v>
          </cell>
          <cell r="M666">
            <v>4700000</v>
          </cell>
          <cell r="Z666">
            <v>705000</v>
          </cell>
          <cell r="AC666">
            <v>940000</v>
          </cell>
          <cell r="AF666">
            <v>3055000</v>
          </cell>
        </row>
        <row r="667">
          <cell r="E667" t="str">
            <v>City of Rancho Cordova</v>
          </cell>
          <cell r="J667">
            <v>2008</v>
          </cell>
          <cell r="M667">
            <v>4803720</v>
          </cell>
          <cell r="Z667">
            <v>720558</v>
          </cell>
          <cell r="AC667">
            <v>960744</v>
          </cell>
          <cell r="AF667">
            <v>3122418</v>
          </cell>
        </row>
        <row r="668">
          <cell r="E668" t="str">
            <v>City of Sacramento Dept of Transportation</v>
          </cell>
          <cell r="J668">
            <v>2008</v>
          </cell>
          <cell r="M668">
            <v>5068138</v>
          </cell>
          <cell r="Z668">
            <v>760220.7</v>
          </cell>
          <cell r="AC668">
            <v>1013627.6000000001</v>
          </cell>
          <cell r="AF668">
            <v>3294289.7</v>
          </cell>
        </row>
        <row r="669">
          <cell r="E669" t="str">
            <v>City of Roseville Dept of Public Works</v>
          </cell>
          <cell r="J669">
            <v>2008</v>
          </cell>
          <cell r="M669">
            <v>5600000</v>
          </cell>
          <cell r="Z669">
            <v>840000</v>
          </cell>
          <cell r="AC669">
            <v>1120000</v>
          </cell>
          <cell r="AF669">
            <v>3640000</v>
          </cell>
        </row>
        <row r="670">
          <cell r="E670" t="str">
            <v>Sacramento County Dept of Transportation</v>
          </cell>
          <cell r="J670">
            <v>2008</v>
          </cell>
          <cell r="M670">
            <v>6000000</v>
          </cell>
          <cell r="Z670">
            <v>900000</v>
          </cell>
          <cell r="AC670">
            <v>1200000</v>
          </cell>
          <cell r="AF670">
            <v>3900000</v>
          </cell>
        </row>
        <row r="671">
          <cell r="E671" t="str">
            <v>Sacramento County Dept of Transportation</v>
          </cell>
          <cell r="J671">
            <v>2008</v>
          </cell>
          <cell r="M671">
            <v>6600000</v>
          </cell>
          <cell r="Z671">
            <v>990000</v>
          </cell>
          <cell r="AC671">
            <v>1320000</v>
          </cell>
          <cell r="AF671">
            <v>4290000</v>
          </cell>
        </row>
        <row r="672">
          <cell r="E672" t="str">
            <v>Caltrans District 3</v>
          </cell>
          <cell r="J672">
            <v>2008</v>
          </cell>
          <cell r="M672">
            <v>7228000</v>
          </cell>
          <cell r="Z672">
            <v>1084200</v>
          </cell>
          <cell r="AC672">
            <v>1445600</v>
          </cell>
          <cell r="AF672">
            <v>4698200</v>
          </cell>
        </row>
        <row r="673">
          <cell r="E673" t="str">
            <v>Sacramento County Dept of Transportation</v>
          </cell>
          <cell r="J673">
            <v>2008</v>
          </cell>
          <cell r="M673">
            <v>8517000</v>
          </cell>
          <cell r="Z673">
            <v>1277550</v>
          </cell>
          <cell r="AC673">
            <v>1703400</v>
          </cell>
          <cell r="AF673">
            <v>5536050</v>
          </cell>
        </row>
        <row r="674">
          <cell r="E674" t="str">
            <v>Caltrans District 3</v>
          </cell>
          <cell r="J674">
            <v>2008</v>
          </cell>
          <cell r="M674">
            <v>9400000</v>
          </cell>
          <cell r="Z674">
            <v>1410000</v>
          </cell>
          <cell r="AC674">
            <v>1880000</v>
          </cell>
          <cell r="AF674">
            <v>6110000</v>
          </cell>
        </row>
        <row r="675">
          <cell r="E675" t="str">
            <v>El Dorado County Dept of Transportation</v>
          </cell>
          <cell r="J675">
            <v>2008</v>
          </cell>
          <cell r="M675">
            <v>9434513</v>
          </cell>
          <cell r="Z675">
            <v>1415176.95</v>
          </cell>
          <cell r="AC675">
            <v>1886902.6</v>
          </cell>
          <cell r="AF675">
            <v>6132433.4500000002</v>
          </cell>
        </row>
        <row r="676">
          <cell r="E676" t="str">
            <v>City of Roseville Dept of Public Works</v>
          </cell>
          <cell r="J676">
            <v>2008</v>
          </cell>
          <cell r="M676">
            <v>9590000</v>
          </cell>
          <cell r="Z676">
            <v>1438500</v>
          </cell>
          <cell r="AC676">
            <v>1918000</v>
          </cell>
          <cell r="AF676">
            <v>6233500</v>
          </cell>
        </row>
        <row r="677">
          <cell r="E677" t="str">
            <v>Caltrans District 3</v>
          </cell>
          <cell r="J677">
            <v>2010</v>
          </cell>
          <cell r="M677">
            <v>21883000</v>
          </cell>
          <cell r="Z677">
            <v>3282450</v>
          </cell>
          <cell r="AC677">
            <v>4376600</v>
          </cell>
          <cell r="AF677">
            <v>14223950</v>
          </cell>
        </row>
        <row r="678">
          <cell r="E678" t="str">
            <v>Caltrans District 3</v>
          </cell>
          <cell r="J678">
            <v>2011</v>
          </cell>
          <cell r="M678">
            <v>33654000</v>
          </cell>
          <cell r="Z678">
            <v>5048100</v>
          </cell>
          <cell r="AC678">
            <v>6730800</v>
          </cell>
          <cell r="AF678">
            <v>21875100</v>
          </cell>
        </row>
        <row r="679">
          <cell r="E679" t="str">
            <v>Caltrans District 3</v>
          </cell>
          <cell r="J679">
            <v>2011</v>
          </cell>
          <cell r="M679">
            <v>71303000</v>
          </cell>
          <cell r="Z679">
            <v>10695450</v>
          </cell>
          <cell r="AC679">
            <v>14260600</v>
          </cell>
          <cell r="AF679">
            <v>46346950</v>
          </cell>
        </row>
        <row r="680">
          <cell r="E680" t="str">
            <v>City of Elk Grove</v>
          </cell>
          <cell r="J680">
            <v>2008</v>
          </cell>
          <cell r="M680">
            <v>475000</v>
          </cell>
          <cell r="Y680">
            <v>2005</v>
          </cell>
          <cell r="Z680">
            <v>71250</v>
          </cell>
          <cell r="AB680">
            <v>2006</v>
          </cell>
          <cell r="AC680">
            <v>95000</v>
          </cell>
          <cell r="AE680">
            <v>2007</v>
          </cell>
          <cell r="AF680">
            <v>308750</v>
          </cell>
        </row>
        <row r="681">
          <cell r="E681" t="str">
            <v>City of Roseville Dept of Public Works</v>
          </cell>
          <cell r="J681">
            <v>2008</v>
          </cell>
          <cell r="M681">
            <v>1000000</v>
          </cell>
          <cell r="Y681">
            <v>2005</v>
          </cell>
          <cell r="Z681">
            <v>150000</v>
          </cell>
          <cell r="AB681">
            <v>2006</v>
          </cell>
          <cell r="AC681">
            <v>200000</v>
          </cell>
          <cell r="AE681">
            <v>2007</v>
          </cell>
          <cell r="AF681">
            <v>650000</v>
          </cell>
        </row>
        <row r="682">
          <cell r="E682" t="str">
            <v>El Dorado County Transportation Commission</v>
          </cell>
          <cell r="J682">
            <v>2008</v>
          </cell>
          <cell r="M682">
            <v>2347002</v>
          </cell>
          <cell r="Y682">
            <v>2005</v>
          </cell>
          <cell r="Z682">
            <v>352050.3</v>
          </cell>
          <cell r="AB682">
            <v>2006</v>
          </cell>
          <cell r="AC682">
            <v>469400.4</v>
          </cell>
          <cell r="AE682">
            <v>2007</v>
          </cell>
          <cell r="AF682">
            <v>1525551.3</v>
          </cell>
        </row>
        <row r="683">
          <cell r="E683" t="str">
            <v>City of Rocklin Division of Engineering</v>
          </cell>
          <cell r="J683">
            <v>2008</v>
          </cell>
          <cell r="M683">
            <v>3200000</v>
          </cell>
          <cell r="Y683">
            <v>2005</v>
          </cell>
          <cell r="Z683">
            <v>480000</v>
          </cell>
          <cell r="AB683">
            <v>2006</v>
          </cell>
          <cell r="AC683">
            <v>640000</v>
          </cell>
          <cell r="AE683">
            <v>2007</v>
          </cell>
          <cell r="AF683">
            <v>2080000</v>
          </cell>
        </row>
        <row r="684">
          <cell r="E684" t="str">
            <v>El Dorado County Dept of Transportation</v>
          </cell>
          <cell r="J684">
            <v>2008</v>
          </cell>
          <cell r="M684">
            <v>3651000</v>
          </cell>
          <cell r="Y684">
            <v>2005</v>
          </cell>
          <cell r="Z684">
            <v>547650</v>
          </cell>
          <cell r="AB684">
            <v>2006</v>
          </cell>
          <cell r="AC684">
            <v>730200</v>
          </cell>
          <cell r="AE684">
            <v>2007</v>
          </cell>
          <cell r="AF684">
            <v>2373150</v>
          </cell>
        </row>
        <row r="685">
          <cell r="E685" t="str">
            <v>City of Roseville Dept of Public Works</v>
          </cell>
          <cell r="J685">
            <v>2009</v>
          </cell>
          <cell r="M685">
            <v>5000000</v>
          </cell>
          <cell r="Y685">
            <v>2005</v>
          </cell>
          <cell r="Z685">
            <v>750000</v>
          </cell>
          <cell r="AB685">
            <v>2007</v>
          </cell>
          <cell r="AC685">
            <v>1000000</v>
          </cell>
          <cell r="AE685">
            <v>2008</v>
          </cell>
          <cell r="AF685">
            <v>3250000</v>
          </cell>
        </row>
        <row r="686">
          <cell r="E686" t="str">
            <v>Placer County Dept of Public Works</v>
          </cell>
          <cell r="J686">
            <v>2009</v>
          </cell>
          <cell r="M686">
            <v>5183000</v>
          </cell>
          <cell r="Y686">
            <v>2005</v>
          </cell>
          <cell r="Z686">
            <v>777450</v>
          </cell>
          <cell r="AB686">
            <v>2007</v>
          </cell>
          <cell r="AC686">
            <v>1036600</v>
          </cell>
          <cell r="AE686">
            <v>2008</v>
          </cell>
          <cell r="AF686">
            <v>3368950</v>
          </cell>
        </row>
        <row r="687">
          <cell r="E687" t="str">
            <v>Placer County Dept of Public Works</v>
          </cell>
          <cell r="J687">
            <v>2009</v>
          </cell>
          <cell r="M687">
            <v>8081700</v>
          </cell>
          <cell r="Y687">
            <v>2005</v>
          </cell>
          <cell r="Z687">
            <v>1212255</v>
          </cell>
          <cell r="AB687">
            <v>2007</v>
          </cell>
          <cell r="AC687">
            <v>1616340</v>
          </cell>
          <cell r="AE687">
            <v>2008</v>
          </cell>
          <cell r="AF687">
            <v>5253105</v>
          </cell>
        </row>
        <row r="688">
          <cell r="E688" t="str">
            <v>City of Lincoln Dept of Public Works</v>
          </cell>
          <cell r="J688">
            <v>2011</v>
          </cell>
          <cell r="M688">
            <v>12000000</v>
          </cell>
          <cell r="Y688">
            <v>2005</v>
          </cell>
          <cell r="Z688">
            <v>1800000</v>
          </cell>
          <cell r="AB688">
            <v>2008</v>
          </cell>
          <cell r="AC688">
            <v>2400000</v>
          </cell>
          <cell r="AE688">
            <v>2009</v>
          </cell>
          <cell r="AF688">
            <v>7800000</v>
          </cell>
        </row>
        <row r="689">
          <cell r="E689" t="str">
            <v>Caltrans District 3</v>
          </cell>
          <cell r="J689">
            <v>2012</v>
          </cell>
          <cell r="M689">
            <v>55000000</v>
          </cell>
          <cell r="Y689">
            <v>2005</v>
          </cell>
          <cell r="Z689">
            <v>8250000</v>
          </cell>
          <cell r="AB689">
            <v>2008</v>
          </cell>
          <cell r="AC689">
            <v>11000000</v>
          </cell>
          <cell r="AE689">
            <v>2010</v>
          </cell>
          <cell r="AF689">
            <v>35750000</v>
          </cell>
        </row>
        <row r="690">
          <cell r="E690" t="str">
            <v>Caltrans District 3</v>
          </cell>
          <cell r="J690">
            <v>2012</v>
          </cell>
          <cell r="M690">
            <v>76000000</v>
          </cell>
          <cell r="Y690">
            <v>2005</v>
          </cell>
          <cell r="Z690">
            <v>11400000</v>
          </cell>
          <cell r="AB690">
            <v>2008</v>
          </cell>
          <cell r="AC690">
            <v>15200000</v>
          </cell>
          <cell r="AE690">
            <v>2010</v>
          </cell>
          <cell r="AF690">
            <v>49400000</v>
          </cell>
        </row>
        <row r="691">
          <cell r="E691" t="str">
            <v>Caltrans District 3</v>
          </cell>
          <cell r="J691">
            <v>2012</v>
          </cell>
          <cell r="M691">
            <v>76600000</v>
          </cell>
          <cell r="Y691">
            <v>2005</v>
          </cell>
          <cell r="Z691">
            <v>11490000</v>
          </cell>
          <cell r="AB691">
            <v>2008</v>
          </cell>
          <cell r="AC691">
            <v>15320000</v>
          </cell>
          <cell r="AE691">
            <v>2010</v>
          </cell>
          <cell r="AF691">
            <v>49790000</v>
          </cell>
        </row>
        <row r="692">
          <cell r="E692" t="str">
            <v>El Dorado County Dept of Transportation</v>
          </cell>
          <cell r="J692">
            <v>2008</v>
          </cell>
          <cell r="M692">
            <v>1107500</v>
          </cell>
          <cell r="Y692">
            <v>2005</v>
          </cell>
          <cell r="Z692">
            <v>166125</v>
          </cell>
          <cell r="AB692">
            <v>2006</v>
          </cell>
          <cell r="AC692">
            <v>221500</v>
          </cell>
          <cell r="AE692">
            <v>2007</v>
          </cell>
          <cell r="AF692">
            <v>719875</v>
          </cell>
        </row>
        <row r="693">
          <cell r="E693" t="str">
            <v>City of Folsom Dept of Public Works</v>
          </cell>
          <cell r="J693">
            <v>2008</v>
          </cell>
          <cell r="M693">
            <v>1200000</v>
          </cell>
          <cell r="Y693">
            <v>2005</v>
          </cell>
          <cell r="Z693">
            <v>180000</v>
          </cell>
          <cell r="AB693">
            <v>2006</v>
          </cell>
          <cell r="AC693">
            <v>240000</v>
          </cell>
          <cell r="AE693">
            <v>2007</v>
          </cell>
          <cell r="AF693">
            <v>780000</v>
          </cell>
        </row>
        <row r="694">
          <cell r="E694" t="str">
            <v>Sacramento County Dept of Transportation</v>
          </cell>
          <cell r="J694">
            <v>2008</v>
          </cell>
          <cell r="M694">
            <v>1725000</v>
          </cell>
          <cell r="Y694">
            <v>2005</v>
          </cell>
          <cell r="Z694">
            <v>258750</v>
          </cell>
          <cell r="AB694">
            <v>2006</v>
          </cell>
          <cell r="AC694">
            <v>345000</v>
          </cell>
          <cell r="AE694">
            <v>2007</v>
          </cell>
          <cell r="AF694">
            <v>1121250</v>
          </cell>
        </row>
        <row r="695">
          <cell r="E695" t="str">
            <v>City of Elk Grove</v>
          </cell>
          <cell r="J695">
            <v>2008</v>
          </cell>
          <cell r="M695">
            <v>1850000</v>
          </cell>
          <cell r="Y695">
            <v>2005</v>
          </cell>
          <cell r="Z695">
            <v>277500</v>
          </cell>
          <cell r="AB695">
            <v>2006</v>
          </cell>
          <cell r="AC695">
            <v>370000</v>
          </cell>
          <cell r="AE695">
            <v>2007</v>
          </cell>
          <cell r="AF695">
            <v>1202500</v>
          </cell>
        </row>
        <row r="696">
          <cell r="E696" t="str">
            <v>City of Folsom Dept of Public Works</v>
          </cell>
          <cell r="J696">
            <v>2008</v>
          </cell>
          <cell r="M696">
            <v>2120000</v>
          </cell>
          <cell r="Y696">
            <v>2005</v>
          </cell>
          <cell r="Z696">
            <v>318000</v>
          </cell>
          <cell r="AB696">
            <v>2006</v>
          </cell>
          <cell r="AC696">
            <v>424000</v>
          </cell>
          <cell r="AE696">
            <v>2007</v>
          </cell>
          <cell r="AF696">
            <v>1378000</v>
          </cell>
        </row>
        <row r="697">
          <cell r="E697" t="str">
            <v>City of Rocklin Division of Engineering</v>
          </cell>
          <cell r="J697">
            <v>2008</v>
          </cell>
          <cell r="M697">
            <v>2500000</v>
          </cell>
          <cell r="Y697">
            <v>2005</v>
          </cell>
          <cell r="Z697">
            <v>375000</v>
          </cell>
          <cell r="AB697">
            <v>2006</v>
          </cell>
          <cell r="AC697">
            <v>500000</v>
          </cell>
          <cell r="AE697">
            <v>2007</v>
          </cell>
          <cell r="AF697">
            <v>1625000</v>
          </cell>
        </row>
        <row r="698">
          <cell r="E698" t="str">
            <v>City of Elk Grove</v>
          </cell>
          <cell r="J698">
            <v>2008</v>
          </cell>
          <cell r="M698">
            <v>3100000</v>
          </cell>
          <cell r="Y698">
            <v>2005</v>
          </cell>
          <cell r="Z698">
            <v>465000</v>
          </cell>
          <cell r="AB698">
            <v>2006</v>
          </cell>
          <cell r="AC698">
            <v>620000</v>
          </cell>
          <cell r="AE698">
            <v>2007</v>
          </cell>
          <cell r="AF698">
            <v>2015000</v>
          </cell>
        </row>
        <row r="699">
          <cell r="E699" t="str">
            <v>City of Woodland Dept of Public Works</v>
          </cell>
          <cell r="J699">
            <v>2008</v>
          </cell>
          <cell r="M699">
            <v>3338450</v>
          </cell>
          <cell r="Y699">
            <v>2005</v>
          </cell>
          <cell r="Z699">
            <v>500767.5</v>
          </cell>
          <cell r="AB699">
            <v>2006</v>
          </cell>
          <cell r="AC699">
            <v>667690</v>
          </cell>
          <cell r="AE699">
            <v>2007</v>
          </cell>
          <cell r="AF699">
            <v>2169992.5</v>
          </cell>
        </row>
        <row r="700">
          <cell r="E700" t="str">
            <v>City of Rocklin Division of Engineering</v>
          </cell>
          <cell r="J700">
            <v>2008</v>
          </cell>
          <cell r="M700">
            <v>3436900</v>
          </cell>
          <cell r="Y700">
            <v>2005</v>
          </cell>
          <cell r="Z700">
            <v>515535</v>
          </cell>
          <cell r="AB700">
            <v>2006</v>
          </cell>
          <cell r="AC700">
            <v>687380</v>
          </cell>
          <cell r="AE700">
            <v>2007</v>
          </cell>
          <cell r="AF700">
            <v>2233985</v>
          </cell>
        </row>
        <row r="701">
          <cell r="E701" t="str">
            <v>City of Galt Dept of Public Works</v>
          </cell>
          <cell r="J701">
            <v>2008</v>
          </cell>
          <cell r="M701">
            <v>3500000</v>
          </cell>
          <cell r="Y701">
            <v>2005</v>
          </cell>
          <cell r="Z701">
            <v>525000</v>
          </cell>
          <cell r="AB701">
            <v>2006</v>
          </cell>
          <cell r="AC701">
            <v>700000</v>
          </cell>
          <cell r="AE701">
            <v>2007</v>
          </cell>
          <cell r="AF701">
            <v>2275000</v>
          </cell>
        </row>
        <row r="702">
          <cell r="E702" t="str">
            <v>Sacramento County Dept of Transportation</v>
          </cell>
          <cell r="J702">
            <v>2008</v>
          </cell>
          <cell r="M702">
            <v>3854000</v>
          </cell>
          <cell r="Y702">
            <v>2005</v>
          </cell>
          <cell r="Z702">
            <v>578100</v>
          </cell>
          <cell r="AB702">
            <v>2006</v>
          </cell>
          <cell r="AC702">
            <v>770800</v>
          </cell>
          <cell r="AE702">
            <v>2007</v>
          </cell>
          <cell r="AF702">
            <v>2505100</v>
          </cell>
        </row>
        <row r="703">
          <cell r="E703" t="str">
            <v>Placer County Dept of Public Works</v>
          </cell>
          <cell r="J703">
            <v>2009</v>
          </cell>
          <cell r="M703">
            <v>4000000</v>
          </cell>
          <cell r="Y703">
            <v>2005</v>
          </cell>
          <cell r="Z703">
            <v>600000</v>
          </cell>
          <cell r="AB703">
            <v>2007</v>
          </cell>
          <cell r="AC703">
            <v>800000</v>
          </cell>
          <cell r="AE703">
            <v>2008</v>
          </cell>
          <cell r="AF703">
            <v>2600000</v>
          </cell>
        </row>
        <row r="704">
          <cell r="E704" t="str">
            <v>El Dorado County Dept of Transportation</v>
          </cell>
          <cell r="J704">
            <v>2009</v>
          </cell>
          <cell r="M704">
            <v>4118000</v>
          </cell>
          <cell r="Y704">
            <v>2005</v>
          </cell>
          <cell r="Z704">
            <v>617700</v>
          </cell>
          <cell r="AB704">
            <v>2007</v>
          </cell>
          <cell r="AC704">
            <v>823600</v>
          </cell>
          <cell r="AE704">
            <v>2008</v>
          </cell>
          <cell r="AF704">
            <v>2676700</v>
          </cell>
        </row>
        <row r="705">
          <cell r="E705" t="str">
            <v>Sacramento County Dept of Transportation</v>
          </cell>
          <cell r="J705">
            <v>2009</v>
          </cell>
          <cell r="M705">
            <v>5000000</v>
          </cell>
          <cell r="Y705">
            <v>2005</v>
          </cell>
          <cell r="Z705">
            <v>750000</v>
          </cell>
          <cell r="AB705">
            <v>2007</v>
          </cell>
          <cell r="AC705">
            <v>1000000</v>
          </cell>
          <cell r="AE705">
            <v>2008</v>
          </cell>
          <cell r="AF705">
            <v>3250000</v>
          </cell>
        </row>
        <row r="706">
          <cell r="E706" t="str">
            <v>Sacramento County Dept of Transportation</v>
          </cell>
          <cell r="J706">
            <v>2009</v>
          </cell>
          <cell r="M706">
            <v>5844000</v>
          </cell>
          <cell r="Y706">
            <v>2005</v>
          </cell>
          <cell r="Z706">
            <v>876600</v>
          </cell>
          <cell r="AB706">
            <v>2007</v>
          </cell>
          <cell r="AC706">
            <v>1168800</v>
          </cell>
          <cell r="AE706">
            <v>2008</v>
          </cell>
          <cell r="AF706">
            <v>3798600</v>
          </cell>
        </row>
        <row r="707">
          <cell r="E707" t="str">
            <v>Sutter County Dept of Public Works</v>
          </cell>
          <cell r="J707">
            <v>2009</v>
          </cell>
          <cell r="M707">
            <v>6800000</v>
          </cell>
          <cell r="Y707">
            <v>2005</v>
          </cell>
          <cell r="Z707">
            <v>1020000</v>
          </cell>
          <cell r="AB707">
            <v>2007</v>
          </cell>
          <cell r="AC707">
            <v>1360000</v>
          </cell>
          <cell r="AE707">
            <v>2008</v>
          </cell>
          <cell r="AF707">
            <v>4420000</v>
          </cell>
        </row>
        <row r="708">
          <cell r="E708" t="str">
            <v>Sutter County Dept of Public Works</v>
          </cell>
          <cell r="J708">
            <v>2009</v>
          </cell>
          <cell r="M708">
            <v>7421000</v>
          </cell>
          <cell r="Y708">
            <v>2005</v>
          </cell>
          <cell r="Z708">
            <v>1113150</v>
          </cell>
          <cell r="AB708">
            <v>2007</v>
          </cell>
          <cell r="AC708">
            <v>1484200</v>
          </cell>
          <cell r="AE708">
            <v>2008</v>
          </cell>
          <cell r="AF708">
            <v>4823650</v>
          </cell>
        </row>
        <row r="709">
          <cell r="E709" t="str">
            <v>Yuba County Dept of Public Works</v>
          </cell>
          <cell r="J709">
            <v>2009</v>
          </cell>
          <cell r="M709">
            <v>7500000</v>
          </cell>
          <cell r="Y709">
            <v>2005</v>
          </cell>
          <cell r="Z709">
            <v>1125000</v>
          </cell>
          <cell r="AB709">
            <v>2007</v>
          </cell>
          <cell r="AC709">
            <v>1500000</v>
          </cell>
          <cell r="AE709">
            <v>2008</v>
          </cell>
          <cell r="AF709">
            <v>4875000</v>
          </cell>
        </row>
        <row r="710">
          <cell r="E710" t="str">
            <v>El Dorado County Dept of Transportation</v>
          </cell>
          <cell r="J710">
            <v>2009</v>
          </cell>
          <cell r="M710">
            <v>7831500</v>
          </cell>
          <cell r="Y710">
            <v>2005</v>
          </cell>
          <cell r="Z710">
            <v>1174725</v>
          </cell>
          <cell r="AB710">
            <v>2007</v>
          </cell>
          <cell r="AC710">
            <v>1566300</v>
          </cell>
          <cell r="AE710">
            <v>2008</v>
          </cell>
          <cell r="AF710">
            <v>5090475</v>
          </cell>
        </row>
        <row r="711">
          <cell r="E711" t="str">
            <v>Sacramento County Dept of Transportation</v>
          </cell>
          <cell r="J711">
            <v>2009</v>
          </cell>
          <cell r="M711">
            <v>8032000</v>
          </cell>
          <cell r="Y711">
            <v>2005</v>
          </cell>
          <cell r="Z711">
            <v>1204800</v>
          </cell>
          <cell r="AB711">
            <v>2007</v>
          </cell>
          <cell r="AC711">
            <v>1606400</v>
          </cell>
          <cell r="AE711">
            <v>2008</v>
          </cell>
          <cell r="AF711">
            <v>5220800</v>
          </cell>
        </row>
        <row r="712">
          <cell r="E712" t="str">
            <v>City of Woodland Dept of Public Works</v>
          </cell>
          <cell r="J712">
            <v>2009</v>
          </cell>
          <cell r="M712">
            <v>8188100</v>
          </cell>
          <cell r="Y712">
            <v>2005</v>
          </cell>
          <cell r="Z712">
            <v>1228215</v>
          </cell>
          <cell r="AB712">
            <v>2007</v>
          </cell>
          <cell r="AC712">
            <v>1637620</v>
          </cell>
          <cell r="AE712">
            <v>2008</v>
          </cell>
          <cell r="AF712">
            <v>5322265</v>
          </cell>
        </row>
        <row r="713">
          <cell r="E713" t="str">
            <v>Sutter County Dept of Public Works</v>
          </cell>
          <cell r="J713">
            <v>2009</v>
          </cell>
          <cell r="M713">
            <v>9356000</v>
          </cell>
          <cell r="Y713">
            <v>2005</v>
          </cell>
          <cell r="Z713">
            <v>1403400</v>
          </cell>
          <cell r="AB713">
            <v>2007</v>
          </cell>
          <cell r="AC713">
            <v>1871200</v>
          </cell>
          <cell r="AE713">
            <v>2008</v>
          </cell>
          <cell r="AF713">
            <v>6081400</v>
          </cell>
        </row>
        <row r="714">
          <cell r="E714" t="str">
            <v>City of Elk Grove</v>
          </cell>
          <cell r="J714">
            <v>2009</v>
          </cell>
          <cell r="M714">
            <v>9850000</v>
          </cell>
          <cell r="Y714">
            <v>2005</v>
          </cell>
          <cell r="Z714">
            <v>1477500</v>
          </cell>
          <cell r="AB714">
            <v>2007</v>
          </cell>
          <cell r="AC714">
            <v>1970000</v>
          </cell>
          <cell r="AE714">
            <v>2008</v>
          </cell>
          <cell r="AF714">
            <v>6402500</v>
          </cell>
        </row>
        <row r="715">
          <cell r="E715" t="str">
            <v>City of Sacramento Dept of Transportation</v>
          </cell>
          <cell r="J715">
            <v>2011</v>
          </cell>
          <cell r="M715">
            <v>10000000</v>
          </cell>
          <cell r="Y715">
            <v>2005</v>
          </cell>
          <cell r="Z715">
            <v>1500000</v>
          </cell>
          <cell r="AB715">
            <v>2008</v>
          </cell>
          <cell r="AC715">
            <v>2000000</v>
          </cell>
          <cell r="AE715">
            <v>2009</v>
          </cell>
          <cell r="AF715">
            <v>6500000</v>
          </cell>
        </row>
        <row r="716">
          <cell r="E716" t="str">
            <v>Sacramento County Dept of Transportation</v>
          </cell>
          <cell r="J716">
            <v>2011</v>
          </cell>
          <cell r="M716">
            <v>10123000</v>
          </cell>
          <cell r="Y716">
            <v>2005</v>
          </cell>
          <cell r="Z716">
            <v>1518450</v>
          </cell>
          <cell r="AB716">
            <v>2008</v>
          </cell>
          <cell r="AC716">
            <v>2024600</v>
          </cell>
          <cell r="AE716">
            <v>2009</v>
          </cell>
          <cell r="AF716">
            <v>6579950</v>
          </cell>
        </row>
        <row r="717">
          <cell r="E717" t="str">
            <v>City of Roseville Dept of Public Works</v>
          </cell>
          <cell r="J717">
            <v>2011</v>
          </cell>
          <cell r="M717">
            <v>12000000</v>
          </cell>
          <cell r="Y717">
            <v>2005</v>
          </cell>
          <cell r="Z717">
            <v>1800000</v>
          </cell>
          <cell r="AB717">
            <v>2008</v>
          </cell>
          <cell r="AC717">
            <v>2400000</v>
          </cell>
          <cell r="AE717">
            <v>2009</v>
          </cell>
          <cell r="AF717">
            <v>7800000</v>
          </cell>
        </row>
        <row r="718">
          <cell r="E718" t="str">
            <v>City of Elk Grove</v>
          </cell>
          <cell r="J718">
            <v>2011</v>
          </cell>
          <cell r="M718">
            <v>15000000</v>
          </cell>
          <cell r="Y718">
            <v>2005</v>
          </cell>
          <cell r="Z718">
            <v>2250000</v>
          </cell>
          <cell r="AB718">
            <v>2008</v>
          </cell>
          <cell r="AC718">
            <v>3000000</v>
          </cell>
          <cell r="AE718">
            <v>2009</v>
          </cell>
          <cell r="AF718">
            <v>9750000</v>
          </cell>
        </row>
        <row r="719">
          <cell r="E719" t="str">
            <v>City of Elk Grove</v>
          </cell>
          <cell r="J719">
            <v>2011</v>
          </cell>
          <cell r="M719">
            <v>15000000</v>
          </cell>
          <cell r="Y719">
            <v>2005</v>
          </cell>
          <cell r="Z719">
            <v>2250000</v>
          </cell>
          <cell r="AB719">
            <v>2008</v>
          </cell>
          <cell r="AC719">
            <v>3000000</v>
          </cell>
          <cell r="AE719">
            <v>2009</v>
          </cell>
          <cell r="AF719">
            <v>9750000</v>
          </cell>
        </row>
        <row r="720">
          <cell r="E720" t="str">
            <v>Placer County Dept of Public Works</v>
          </cell>
          <cell r="J720">
            <v>2011</v>
          </cell>
          <cell r="M720">
            <v>16000000</v>
          </cell>
          <cell r="Y720">
            <v>2005</v>
          </cell>
          <cell r="Z720">
            <v>2400000</v>
          </cell>
          <cell r="AB720">
            <v>2008</v>
          </cell>
          <cell r="AC720">
            <v>3200000</v>
          </cell>
          <cell r="AE720">
            <v>2009</v>
          </cell>
          <cell r="AF720">
            <v>10400000</v>
          </cell>
        </row>
        <row r="721">
          <cell r="E721" t="str">
            <v>Sacramento County Dept of Transportation</v>
          </cell>
          <cell r="J721">
            <v>2011</v>
          </cell>
          <cell r="M721">
            <v>17232000</v>
          </cell>
          <cell r="Y721">
            <v>2005</v>
          </cell>
          <cell r="Z721">
            <v>2584800</v>
          </cell>
          <cell r="AB721">
            <v>2008</v>
          </cell>
          <cell r="AC721">
            <v>3446400</v>
          </cell>
          <cell r="AE721">
            <v>2009</v>
          </cell>
          <cell r="AF721">
            <v>11200800</v>
          </cell>
        </row>
        <row r="722">
          <cell r="E722" t="str">
            <v>Sacramento County Dept of Transportation</v>
          </cell>
          <cell r="J722">
            <v>2011</v>
          </cell>
          <cell r="M722">
            <v>25140000</v>
          </cell>
          <cell r="Y722">
            <v>2005</v>
          </cell>
          <cell r="Z722">
            <v>3771000</v>
          </cell>
          <cell r="AB722">
            <v>2008</v>
          </cell>
          <cell r="AC722">
            <v>5028000</v>
          </cell>
          <cell r="AE722">
            <v>2009</v>
          </cell>
          <cell r="AF722">
            <v>16341000</v>
          </cell>
        </row>
        <row r="723">
          <cell r="E723" t="str">
            <v>City of Rancho Cordova</v>
          </cell>
          <cell r="J723">
            <v>2012</v>
          </cell>
          <cell r="M723">
            <v>35000000</v>
          </cell>
          <cell r="Y723">
            <v>2005</v>
          </cell>
          <cell r="Z723">
            <v>5250000</v>
          </cell>
          <cell r="AB723">
            <v>2008</v>
          </cell>
          <cell r="AC723">
            <v>7000000</v>
          </cell>
          <cell r="AE723">
            <v>2010</v>
          </cell>
          <cell r="AF723">
            <v>22750000</v>
          </cell>
        </row>
        <row r="724">
          <cell r="E724" t="str">
            <v>City of Placerville Dept of Public Works</v>
          </cell>
          <cell r="J724">
            <v>2012</v>
          </cell>
          <cell r="M724">
            <v>37335000</v>
          </cell>
          <cell r="Y724">
            <v>2005</v>
          </cell>
          <cell r="Z724">
            <v>5600250</v>
          </cell>
          <cell r="AB724">
            <v>2008</v>
          </cell>
          <cell r="AC724">
            <v>7467000</v>
          </cell>
          <cell r="AE724">
            <v>2010</v>
          </cell>
          <cell r="AF724">
            <v>24267750</v>
          </cell>
        </row>
        <row r="725">
          <cell r="E725" t="str">
            <v>El Dorado County Dept of Transportation</v>
          </cell>
          <cell r="J725">
            <v>2012</v>
          </cell>
          <cell r="M725">
            <v>38200000</v>
          </cell>
          <cell r="Y725">
            <v>2005</v>
          </cell>
          <cell r="Z725">
            <v>5730000</v>
          </cell>
          <cell r="AB725">
            <v>2008</v>
          </cell>
          <cell r="AC725">
            <v>7640000</v>
          </cell>
          <cell r="AE725">
            <v>2010</v>
          </cell>
          <cell r="AF725">
            <v>24830000</v>
          </cell>
        </row>
        <row r="726">
          <cell r="E726" t="str">
            <v>City of Elk Grove</v>
          </cell>
          <cell r="J726">
            <v>2012</v>
          </cell>
          <cell r="M726">
            <v>40000000</v>
          </cell>
          <cell r="Y726">
            <v>2005</v>
          </cell>
          <cell r="Z726">
            <v>6000000</v>
          </cell>
          <cell r="AB726">
            <v>2008</v>
          </cell>
          <cell r="AC726">
            <v>8000000</v>
          </cell>
          <cell r="AE726">
            <v>2010</v>
          </cell>
          <cell r="AF726">
            <v>26000000</v>
          </cell>
        </row>
        <row r="727">
          <cell r="E727" t="str">
            <v>City of Sacramento Dept of Transportation</v>
          </cell>
          <cell r="J727">
            <v>2015</v>
          </cell>
          <cell r="M727">
            <v>200000000</v>
          </cell>
          <cell r="Y727">
            <v>2005</v>
          </cell>
          <cell r="Z727">
            <v>30000000</v>
          </cell>
          <cell r="AB727">
            <v>2010</v>
          </cell>
          <cell r="AC727">
            <v>40000000</v>
          </cell>
          <cell r="AE727">
            <v>2013</v>
          </cell>
          <cell r="AF727">
            <v>130000000</v>
          </cell>
        </row>
        <row r="728">
          <cell r="E728" t="str">
            <v>City of Wheatland</v>
          </cell>
          <cell r="J728">
            <v>2008</v>
          </cell>
          <cell r="M728">
            <v>31588</v>
          </cell>
          <cell r="Z728">
            <v>4738.2</v>
          </cell>
          <cell r="AC728">
            <v>6317.6</v>
          </cell>
          <cell r="AF728">
            <v>20532.2</v>
          </cell>
        </row>
        <row r="729">
          <cell r="E729" t="str">
            <v>Yolo County Dept of Public Works</v>
          </cell>
          <cell r="J729">
            <v>2008</v>
          </cell>
          <cell r="M729">
            <v>33888</v>
          </cell>
          <cell r="Z729">
            <v>5083.2</v>
          </cell>
          <cell r="AC729">
            <v>6777.6</v>
          </cell>
          <cell r="AF729">
            <v>22027.200000000001</v>
          </cell>
        </row>
        <row r="730">
          <cell r="E730" t="str">
            <v>City of Roseville Dept of Public Works</v>
          </cell>
          <cell r="J730">
            <v>2008</v>
          </cell>
          <cell r="M730">
            <v>67000</v>
          </cell>
          <cell r="Z730">
            <v>10050</v>
          </cell>
          <cell r="AC730">
            <v>13400</v>
          </cell>
          <cell r="AF730">
            <v>43550</v>
          </cell>
        </row>
        <row r="731">
          <cell r="E731" t="str">
            <v>City of Winters Dept of Public Works</v>
          </cell>
          <cell r="J731">
            <v>2008</v>
          </cell>
          <cell r="M731">
            <v>73167</v>
          </cell>
          <cell r="Z731">
            <v>10975.05</v>
          </cell>
          <cell r="AC731">
            <v>14633.400000000001</v>
          </cell>
          <cell r="AF731">
            <v>47558.55</v>
          </cell>
        </row>
        <row r="732">
          <cell r="E732" t="str">
            <v>Caltrans District 3</v>
          </cell>
          <cell r="J732">
            <v>2008</v>
          </cell>
          <cell r="M732">
            <v>100000</v>
          </cell>
          <cell r="Z732">
            <v>15000</v>
          </cell>
          <cell r="AC732">
            <v>20000</v>
          </cell>
          <cell r="AF732">
            <v>65000</v>
          </cell>
        </row>
        <row r="733">
          <cell r="E733" t="str">
            <v>El Dorado County Dept of Transportation</v>
          </cell>
          <cell r="J733">
            <v>2008</v>
          </cell>
          <cell r="M733">
            <v>100000</v>
          </cell>
          <cell r="Z733">
            <v>15000</v>
          </cell>
          <cell r="AC733">
            <v>20000</v>
          </cell>
          <cell r="AF733">
            <v>65000</v>
          </cell>
        </row>
        <row r="734">
          <cell r="E734" t="str">
            <v>City of Auburn Dept. of Public Works</v>
          </cell>
          <cell r="J734">
            <v>2008</v>
          </cell>
          <cell r="M734">
            <v>122440</v>
          </cell>
          <cell r="Z734">
            <v>18366</v>
          </cell>
          <cell r="AC734">
            <v>24488</v>
          </cell>
          <cell r="AF734">
            <v>79586</v>
          </cell>
        </row>
        <row r="735">
          <cell r="E735" t="str">
            <v>Sacramento County Dept of Transportation</v>
          </cell>
          <cell r="J735">
            <v>2008</v>
          </cell>
          <cell r="M735">
            <v>150000</v>
          </cell>
          <cell r="Z735">
            <v>22500</v>
          </cell>
          <cell r="AC735">
            <v>30000</v>
          </cell>
          <cell r="AF735">
            <v>97500</v>
          </cell>
        </row>
        <row r="736">
          <cell r="E736" t="str">
            <v>Sacramento County Dept of Transportation</v>
          </cell>
          <cell r="J736">
            <v>2008</v>
          </cell>
          <cell r="M736">
            <v>160000</v>
          </cell>
          <cell r="Z736">
            <v>24000</v>
          </cell>
          <cell r="AC736">
            <v>32000</v>
          </cell>
          <cell r="AF736">
            <v>104000</v>
          </cell>
        </row>
        <row r="737">
          <cell r="E737" t="str">
            <v>City of Elk Grove</v>
          </cell>
          <cell r="J737">
            <v>2008</v>
          </cell>
          <cell r="M737">
            <v>167205</v>
          </cell>
          <cell r="Z737">
            <v>25080.75</v>
          </cell>
          <cell r="AC737">
            <v>33441</v>
          </cell>
          <cell r="AF737">
            <v>108683.25</v>
          </cell>
        </row>
        <row r="738">
          <cell r="E738" t="str">
            <v>City of Galt Dept of Public Works</v>
          </cell>
          <cell r="J738">
            <v>2008</v>
          </cell>
          <cell r="M738">
            <v>200000</v>
          </cell>
          <cell r="Z738">
            <v>30000</v>
          </cell>
          <cell r="AC738">
            <v>40000</v>
          </cell>
          <cell r="AF738">
            <v>130000</v>
          </cell>
        </row>
        <row r="739">
          <cell r="E739" t="str">
            <v>Yolo County Dept of Public Works</v>
          </cell>
          <cell r="J739">
            <v>2008</v>
          </cell>
          <cell r="M739">
            <v>209000</v>
          </cell>
          <cell r="Z739">
            <v>31350</v>
          </cell>
          <cell r="AC739">
            <v>41800</v>
          </cell>
          <cell r="AF739">
            <v>135850</v>
          </cell>
        </row>
        <row r="740">
          <cell r="E740" t="str">
            <v>City of Winters Dept of Public Works</v>
          </cell>
          <cell r="J740">
            <v>2008</v>
          </cell>
          <cell r="M740">
            <v>215000</v>
          </cell>
          <cell r="Z740">
            <v>32250</v>
          </cell>
          <cell r="AC740">
            <v>43000</v>
          </cell>
          <cell r="AF740">
            <v>139750</v>
          </cell>
        </row>
        <row r="741">
          <cell r="E741" t="str">
            <v>City of Sacramento Dept of Transportation</v>
          </cell>
          <cell r="J741">
            <v>2008</v>
          </cell>
          <cell r="M741">
            <v>217973</v>
          </cell>
          <cell r="Z741">
            <v>32695.949999999997</v>
          </cell>
          <cell r="AC741">
            <v>43594.600000000006</v>
          </cell>
          <cell r="AF741">
            <v>141682.45000000001</v>
          </cell>
        </row>
        <row r="742">
          <cell r="E742" t="str">
            <v>El Dorado County Dept of Transportation</v>
          </cell>
          <cell r="J742">
            <v>2008</v>
          </cell>
          <cell r="M742">
            <v>250000</v>
          </cell>
          <cell r="Z742">
            <v>37500</v>
          </cell>
          <cell r="AC742">
            <v>50000</v>
          </cell>
          <cell r="AF742">
            <v>162500</v>
          </cell>
        </row>
        <row r="743">
          <cell r="E743" t="str">
            <v>Sutter County Dept of Public Works</v>
          </cell>
          <cell r="J743">
            <v>2008</v>
          </cell>
          <cell r="M743">
            <v>250000</v>
          </cell>
          <cell r="Z743">
            <v>37500</v>
          </cell>
          <cell r="AC743">
            <v>50000</v>
          </cell>
          <cell r="AF743">
            <v>162500</v>
          </cell>
        </row>
        <row r="744">
          <cell r="E744" t="str">
            <v>City of Live Oak</v>
          </cell>
          <cell r="J744">
            <v>2008</v>
          </cell>
          <cell r="M744">
            <v>260000</v>
          </cell>
          <cell r="Z744">
            <v>39000</v>
          </cell>
          <cell r="AC744">
            <v>52000</v>
          </cell>
          <cell r="AF744">
            <v>169000</v>
          </cell>
        </row>
        <row r="745">
          <cell r="E745" t="str">
            <v>Caltrans District 3</v>
          </cell>
          <cell r="J745">
            <v>2008</v>
          </cell>
          <cell r="M745">
            <v>300000</v>
          </cell>
          <cell r="Z745">
            <v>45000</v>
          </cell>
          <cell r="AC745">
            <v>60000</v>
          </cell>
          <cell r="AF745">
            <v>195000</v>
          </cell>
        </row>
        <row r="746">
          <cell r="E746" t="str">
            <v>City of Lincoln Dept of Public Works</v>
          </cell>
          <cell r="J746">
            <v>2008</v>
          </cell>
          <cell r="M746">
            <v>315000</v>
          </cell>
          <cell r="Z746">
            <v>47250</v>
          </cell>
          <cell r="AC746">
            <v>63000</v>
          </cell>
          <cell r="AF746">
            <v>204750</v>
          </cell>
        </row>
        <row r="747">
          <cell r="E747" t="str">
            <v>Paratransit Inc.</v>
          </cell>
          <cell r="J747">
            <v>2008</v>
          </cell>
          <cell r="M747">
            <v>342257</v>
          </cell>
          <cell r="Z747">
            <v>51338.549999999996</v>
          </cell>
          <cell r="AC747">
            <v>68451.400000000009</v>
          </cell>
          <cell r="AF747">
            <v>222467.05000000002</v>
          </cell>
        </row>
        <row r="748">
          <cell r="E748" t="str">
            <v>City of Galt Dept of Public Works</v>
          </cell>
          <cell r="J748">
            <v>2008</v>
          </cell>
          <cell r="M748">
            <v>372860</v>
          </cell>
          <cell r="Z748">
            <v>55929</v>
          </cell>
          <cell r="AC748">
            <v>74572</v>
          </cell>
          <cell r="AF748">
            <v>242359</v>
          </cell>
        </row>
        <row r="749">
          <cell r="E749" t="str">
            <v>City of Roseville Dept of Public Works</v>
          </cell>
          <cell r="J749">
            <v>2008</v>
          </cell>
          <cell r="M749">
            <v>384482</v>
          </cell>
          <cell r="Z749">
            <v>57672.299999999996</v>
          </cell>
          <cell r="AC749">
            <v>76896.400000000009</v>
          </cell>
          <cell r="AF749">
            <v>249913.30000000002</v>
          </cell>
        </row>
        <row r="750">
          <cell r="E750" t="str">
            <v>Yuba County Dept of Public Works</v>
          </cell>
          <cell r="J750">
            <v>2008</v>
          </cell>
          <cell r="M750">
            <v>395348</v>
          </cell>
          <cell r="Z750">
            <v>59302.2</v>
          </cell>
          <cell r="AC750">
            <v>79069.600000000006</v>
          </cell>
          <cell r="AF750">
            <v>256976.2</v>
          </cell>
        </row>
        <row r="751">
          <cell r="E751" t="str">
            <v>City of Galt Dept of Public Works</v>
          </cell>
          <cell r="J751">
            <v>2008</v>
          </cell>
          <cell r="M751">
            <v>462000</v>
          </cell>
          <cell r="Z751">
            <v>69300</v>
          </cell>
          <cell r="AC751">
            <v>92400</v>
          </cell>
          <cell r="AF751">
            <v>300300</v>
          </cell>
        </row>
        <row r="752">
          <cell r="E752" t="str">
            <v>City of Sacramento Dept of Transportation</v>
          </cell>
          <cell r="J752">
            <v>2008</v>
          </cell>
          <cell r="M752">
            <v>496000</v>
          </cell>
          <cell r="Z752">
            <v>74400</v>
          </cell>
          <cell r="AC752">
            <v>99200</v>
          </cell>
          <cell r="AF752">
            <v>322400</v>
          </cell>
        </row>
        <row r="753">
          <cell r="E753" t="str">
            <v>City of Roseville Dept of Public Works</v>
          </cell>
          <cell r="J753">
            <v>2008</v>
          </cell>
          <cell r="M753">
            <v>498205</v>
          </cell>
          <cell r="Z753">
            <v>74730.75</v>
          </cell>
          <cell r="AC753">
            <v>99641</v>
          </cell>
          <cell r="AF753">
            <v>323833.25</v>
          </cell>
        </row>
        <row r="754">
          <cell r="E754" t="str">
            <v>City of Roseville Dept of Public Works</v>
          </cell>
          <cell r="J754">
            <v>2008</v>
          </cell>
          <cell r="M754">
            <v>498205</v>
          </cell>
          <cell r="Z754">
            <v>74730.75</v>
          </cell>
          <cell r="AC754">
            <v>99641</v>
          </cell>
          <cell r="AF754">
            <v>323833.25</v>
          </cell>
        </row>
        <row r="755">
          <cell r="E755" t="str">
            <v>City of Galt Dept of Public Works</v>
          </cell>
          <cell r="J755">
            <v>2008</v>
          </cell>
          <cell r="M755">
            <v>500000</v>
          </cell>
          <cell r="Z755">
            <v>75000</v>
          </cell>
          <cell r="AC755">
            <v>100000</v>
          </cell>
          <cell r="AF755">
            <v>325000</v>
          </cell>
        </row>
        <row r="756">
          <cell r="E756" t="str">
            <v>Yuba County Dept of Public Works</v>
          </cell>
          <cell r="J756">
            <v>2008</v>
          </cell>
          <cell r="M756">
            <v>500000</v>
          </cell>
          <cell r="Z756">
            <v>75000</v>
          </cell>
          <cell r="AC756">
            <v>100000</v>
          </cell>
          <cell r="AF756">
            <v>325000</v>
          </cell>
        </row>
        <row r="757">
          <cell r="E757" t="str">
            <v>City of Folsom Dept of Public Works</v>
          </cell>
          <cell r="J757">
            <v>2008</v>
          </cell>
          <cell r="M757">
            <v>510000</v>
          </cell>
          <cell r="Z757">
            <v>76500</v>
          </cell>
          <cell r="AC757">
            <v>102000</v>
          </cell>
          <cell r="AF757">
            <v>331500</v>
          </cell>
        </row>
        <row r="758">
          <cell r="E758" t="str">
            <v>Yuba County Dept of Public Works</v>
          </cell>
          <cell r="J758">
            <v>2008</v>
          </cell>
          <cell r="M758">
            <v>520000</v>
          </cell>
          <cell r="Z758">
            <v>78000</v>
          </cell>
          <cell r="AC758">
            <v>104000</v>
          </cell>
          <cell r="AF758">
            <v>338000</v>
          </cell>
        </row>
        <row r="759">
          <cell r="E759" t="str">
            <v>Yuba County Dept of Public Works</v>
          </cell>
          <cell r="J759">
            <v>2008</v>
          </cell>
          <cell r="M759">
            <v>520000</v>
          </cell>
          <cell r="Z759">
            <v>78000</v>
          </cell>
          <cell r="AC759">
            <v>104000</v>
          </cell>
          <cell r="AF759">
            <v>338000</v>
          </cell>
        </row>
        <row r="760">
          <cell r="E760" t="str">
            <v>City of Colfax Dept of Public Works</v>
          </cell>
          <cell r="J760">
            <v>2008</v>
          </cell>
          <cell r="M760">
            <v>562500</v>
          </cell>
          <cell r="Z760">
            <v>84375</v>
          </cell>
          <cell r="AC760">
            <v>112500</v>
          </cell>
          <cell r="AF760">
            <v>365625</v>
          </cell>
        </row>
        <row r="761">
          <cell r="E761" t="str">
            <v>Yuba County Dept of Public Works</v>
          </cell>
          <cell r="J761">
            <v>2008</v>
          </cell>
          <cell r="M761">
            <v>564780</v>
          </cell>
          <cell r="Z761">
            <v>84717</v>
          </cell>
          <cell r="AC761">
            <v>112956</v>
          </cell>
          <cell r="AF761">
            <v>367107</v>
          </cell>
        </row>
        <row r="762">
          <cell r="E762" t="str">
            <v>Town of Loomis Dept of Public Works</v>
          </cell>
          <cell r="J762">
            <v>2008</v>
          </cell>
          <cell r="M762">
            <v>600000</v>
          </cell>
          <cell r="Z762">
            <v>90000</v>
          </cell>
          <cell r="AC762">
            <v>120000</v>
          </cell>
          <cell r="AF762">
            <v>390000</v>
          </cell>
        </row>
        <row r="763">
          <cell r="E763" t="str">
            <v>City of Elk Grove</v>
          </cell>
          <cell r="J763">
            <v>2008</v>
          </cell>
          <cell r="M763">
            <v>602500</v>
          </cell>
          <cell r="Z763">
            <v>90375</v>
          </cell>
          <cell r="AC763">
            <v>120500</v>
          </cell>
          <cell r="AF763">
            <v>391625</v>
          </cell>
        </row>
        <row r="764">
          <cell r="E764" t="str">
            <v>City of Davis Dept of Public Works</v>
          </cell>
          <cell r="J764">
            <v>2008</v>
          </cell>
          <cell r="M764">
            <v>613861</v>
          </cell>
          <cell r="Z764">
            <v>92079.15</v>
          </cell>
          <cell r="AC764">
            <v>122772.20000000001</v>
          </cell>
          <cell r="AF764">
            <v>399009.65</v>
          </cell>
        </row>
        <row r="765">
          <cell r="E765" t="str">
            <v>City of Woodland Dept of Public Works</v>
          </cell>
          <cell r="J765">
            <v>2008</v>
          </cell>
          <cell r="M765">
            <v>657192</v>
          </cell>
          <cell r="Z765">
            <v>98578.8</v>
          </cell>
          <cell r="AC765">
            <v>131438.39999999999</v>
          </cell>
          <cell r="AF765">
            <v>427174.8</v>
          </cell>
        </row>
        <row r="766">
          <cell r="E766" t="str">
            <v>City of Sacramento Dept of Transportation</v>
          </cell>
          <cell r="J766">
            <v>2008</v>
          </cell>
          <cell r="M766">
            <v>685000</v>
          </cell>
          <cell r="Z766">
            <v>102750</v>
          </cell>
          <cell r="AC766">
            <v>137000</v>
          </cell>
          <cell r="AF766">
            <v>445250</v>
          </cell>
        </row>
        <row r="767">
          <cell r="E767" t="str">
            <v>Town of Loomis Dept of Public Works</v>
          </cell>
          <cell r="J767">
            <v>2008</v>
          </cell>
          <cell r="M767">
            <v>690000</v>
          </cell>
          <cell r="Z767">
            <v>103500</v>
          </cell>
          <cell r="AC767">
            <v>138000</v>
          </cell>
          <cell r="AF767">
            <v>448500</v>
          </cell>
        </row>
        <row r="768">
          <cell r="E768" t="str">
            <v>City of Elk Grove</v>
          </cell>
          <cell r="J768">
            <v>2008</v>
          </cell>
          <cell r="M768">
            <v>703104</v>
          </cell>
          <cell r="Z768">
            <v>105465.59999999999</v>
          </cell>
          <cell r="AC768">
            <v>140620.80000000002</v>
          </cell>
          <cell r="AF768">
            <v>457017.60000000003</v>
          </cell>
        </row>
        <row r="769">
          <cell r="E769" t="str">
            <v>Sacramento County Dept of Transportation</v>
          </cell>
          <cell r="J769">
            <v>2008</v>
          </cell>
          <cell r="M769">
            <v>705000</v>
          </cell>
          <cell r="Z769">
            <v>105750</v>
          </cell>
          <cell r="AC769">
            <v>141000</v>
          </cell>
          <cell r="AF769">
            <v>458250</v>
          </cell>
        </row>
        <row r="770">
          <cell r="E770" t="str">
            <v>El Dorado County Dept of Transportation</v>
          </cell>
          <cell r="J770">
            <v>2008</v>
          </cell>
          <cell r="M770">
            <v>715000</v>
          </cell>
          <cell r="Z770">
            <v>107250</v>
          </cell>
          <cell r="AC770">
            <v>143000</v>
          </cell>
          <cell r="AF770">
            <v>464750</v>
          </cell>
        </row>
        <row r="771">
          <cell r="E771" t="str">
            <v>City of Folsom Dept of Public Works</v>
          </cell>
          <cell r="J771">
            <v>2008</v>
          </cell>
          <cell r="M771">
            <v>742817</v>
          </cell>
          <cell r="Z771">
            <v>111422.55</v>
          </cell>
          <cell r="AC771">
            <v>148563.4</v>
          </cell>
          <cell r="AF771">
            <v>482831.05</v>
          </cell>
        </row>
        <row r="772">
          <cell r="E772" t="str">
            <v>City of Yuba City Dept of Public Works</v>
          </cell>
          <cell r="J772">
            <v>2008</v>
          </cell>
          <cell r="M772">
            <v>758613</v>
          </cell>
          <cell r="Z772">
            <v>113791.95</v>
          </cell>
          <cell r="AC772">
            <v>151722.6</v>
          </cell>
          <cell r="AF772">
            <v>493098.45</v>
          </cell>
        </row>
        <row r="773">
          <cell r="E773" t="str">
            <v>City of Elk Grove</v>
          </cell>
          <cell r="J773">
            <v>2008</v>
          </cell>
          <cell r="M773">
            <v>770000</v>
          </cell>
          <cell r="Z773">
            <v>115500</v>
          </cell>
          <cell r="AC773">
            <v>154000</v>
          </cell>
          <cell r="AF773">
            <v>500500</v>
          </cell>
        </row>
        <row r="774">
          <cell r="E774" t="str">
            <v>Yolo County Dept of Public Works</v>
          </cell>
          <cell r="J774">
            <v>2008</v>
          </cell>
          <cell r="M774">
            <v>772086</v>
          </cell>
          <cell r="Z774">
            <v>115812.9</v>
          </cell>
          <cell r="AC774">
            <v>154417.20000000001</v>
          </cell>
          <cell r="AF774">
            <v>501855.9</v>
          </cell>
        </row>
        <row r="775">
          <cell r="E775" t="str">
            <v>Town of Loomis Dept of Public Works</v>
          </cell>
          <cell r="J775">
            <v>2008</v>
          </cell>
          <cell r="M775">
            <v>777000</v>
          </cell>
          <cell r="Z775">
            <v>116550</v>
          </cell>
          <cell r="AC775">
            <v>155400</v>
          </cell>
          <cell r="AF775">
            <v>505050</v>
          </cell>
        </row>
        <row r="776">
          <cell r="E776" t="str">
            <v>Sacramento County Dept of Transportation</v>
          </cell>
          <cell r="J776">
            <v>2008</v>
          </cell>
          <cell r="M776">
            <v>800000</v>
          </cell>
          <cell r="Z776">
            <v>120000</v>
          </cell>
          <cell r="AC776">
            <v>160000</v>
          </cell>
          <cell r="AF776">
            <v>520000</v>
          </cell>
        </row>
        <row r="777">
          <cell r="E777" t="str">
            <v>City of Roseville Dept of Public Works</v>
          </cell>
          <cell r="J777">
            <v>2008</v>
          </cell>
          <cell r="M777">
            <v>800400</v>
          </cell>
          <cell r="Z777">
            <v>120060</v>
          </cell>
          <cell r="AC777">
            <v>160080</v>
          </cell>
          <cell r="AF777">
            <v>520260</v>
          </cell>
        </row>
        <row r="778">
          <cell r="E778" t="str">
            <v>Yuba County Dept of Public Works</v>
          </cell>
          <cell r="J778">
            <v>2008</v>
          </cell>
          <cell r="M778">
            <v>847170</v>
          </cell>
          <cell r="Z778">
            <v>127075.5</v>
          </cell>
          <cell r="AC778">
            <v>169434</v>
          </cell>
          <cell r="AF778">
            <v>550660.5</v>
          </cell>
        </row>
        <row r="779">
          <cell r="E779" t="str">
            <v>City of Sacramento Dept of Transportation</v>
          </cell>
          <cell r="J779">
            <v>2008</v>
          </cell>
          <cell r="M779">
            <v>885000</v>
          </cell>
          <cell r="Z779">
            <v>132750</v>
          </cell>
          <cell r="AC779">
            <v>177000</v>
          </cell>
          <cell r="AF779">
            <v>575250</v>
          </cell>
        </row>
        <row r="780">
          <cell r="E780" t="str">
            <v>City of Davis Dept of Public Works</v>
          </cell>
          <cell r="J780">
            <v>2008</v>
          </cell>
          <cell r="M780">
            <v>918000</v>
          </cell>
          <cell r="Z780">
            <v>137700</v>
          </cell>
          <cell r="AC780">
            <v>183600</v>
          </cell>
          <cell r="AF780">
            <v>596700</v>
          </cell>
        </row>
        <row r="781">
          <cell r="E781" t="str">
            <v>El Dorado County Dept of Transportation</v>
          </cell>
          <cell r="J781">
            <v>2008</v>
          </cell>
          <cell r="M781">
            <v>930000</v>
          </cell>
          <cell r="Z781">
            <v>139500</v>
          </cell>
          <cell r="AC781">
            <v>186000</v>
          </cell>
          <cell r="AF781">
            <v>604500</v>
          </cell>
        </row>
        <row r="782">
          <cell r="E782" t="str">
            <v>City of Roseville Dept of Public Works</v>
          </cell>
          <cell r="J782">
            <v>2008</v>
          </cell>
          <cell r="M782">
            <v>992538</v>
          </cell>
          <cell r="Z782">
            <v>148880.69999999998</v>
          </cell>
          <cell r="AC782">
            <v>198507.6</v>
          </cell>
          <cell r="AF782">
            <v>645149.70000000007</v>
          </cell>
        </row>
        <row r="783">
          <cell r="E783" t="str">
            <v>City of Roseville Dept of Public Works</v>
          </cell>
          <cell r="J783">
            <v>2008</v>
          </cell>
          <cell r="M783">
            <v>1000000</v>
          </cell>
          <cell r="Z783">
            <v>150000</v>
          </cell>
          <cell r="AC783">
            <v>200000</v>
          </cell>
          <cell r="AF783">
            <v>650000</v>
          </cell>
        </row>
        <row r="784">
          <cell r="E784" t="str">
            <v>Yolo County Dept of Public Works</v>
          </cell>
          <cell r="J784">
            <v>2008</v>
          </cell>
          <cell r="M784">
            <v>1000000</v>
          </cell>
          <cell r="Z784">
            <v>150000</v>
          </cell>
          <cell r="AC784">
            <v>200000</v>
          </cell>
          <cell r="AF784">
            <v>650000</v>
          </cell>
        </row>
        <row r="785">
          <cell r="E785" t="str">
            <v>City of Auburn Dept. of Public Works</v>
          </cell>
          <cell r="J785">
            <v>2008</v>
          </cell>
          <cell r="M785">
            <v>1000000</v>
          </cell>
          <cell r="Z785">
            <v>150000</v>
          </cell>
          <cell r="AC785">
            <v>200000</v>
          </cell>
          <cell r="AF785">
            <v>650000</v>
          </cell>
        </row>
        <row r="786">
          <cell r="E786" t="str">
            <v>Yuba County Dept of Public Works</v>
          </cell>
          <cell r="J786">
            <v>2008</v>
          </cell>
          <cell r="M786">
            <v>1000000</v>
          </cell>
          <cell r="Z786">
            <v>150000</v>
          </cell>
          <cell r="AC786">
            <v>200000</v>
          </cell>
          <cell r="AF786">
            <v>650000</v>
          </cell>
        </row>
        <row r="787">
          <cell r="E787" t="str">
            <v>El Dorado County Dept of Transportation</v>
          </cell>
          <cell r="J787">
            <v>2008</v>
          </cell>
          <cell r="M787">
            <v>1008500</v>
          </cell>
          <cell r="Z787">
            <v>151275</v>
          </cell>
          <cell r="AC787">
            <v>201700</v>
          </cell>
          <cell r="AF787">
            <v>655525</v>
          </cell>
        </row>
        <row r="788">
          <cell r="E788" t="str">
            <v>Placer County Dept of Public Works</v>
          </cell>
          <cell r="J788">
            <v>2008</v>
          </cell>
          <cell r="M788">
            <v>1013067</v>
          </cell>
          <cell r="Z788">
            <v>151960.04999999999</v>
          </cell>
          <cell r="AC788">
            <v>202613.40000000002</v>
          </cell>
          <cell r="AF788">
            <v>658493.55000000005</v>
          </cell>
        </row>
        <row r="789">
          <cell r="E789" t="str">
            <v>City of Colfax Dept of Public Works</v>
          </cell>
          <cell r="J789">
            <v>2008</v>
          </cell>
          <cell r="M789">
            <v>1147500</v>
          </cell>
          <cell r="Z789">
            <v>172125</v>
          </cell>
          <cell r="AC789">
            <v>229500</v>
          </cell>
          <cell r="AF789">
            <v>745875</v>
          </cell>
        </row>
        <row r="790">
          <cell r="E790" t="str">
            <v>Yolo County Dept of Public Works</v>
          </cell>
          <cell r="J790">
            <v>2008</v>
          </cell>
          <cell r="M790">
            <v>1281857</v>
          </cell>
          <cell r="Z790">
            <v>192278.55</v>
          </cell>
          <cell r="AC790">
            <v>256371.40000000002</v>
          </cell>
          <cell r="AF790">
            <v>833207.05</v>
          </cell>
        </row>
        <row r="791">
          <cell r="E791" t="str">
            <v>City of Citrus Heights</v>
          </cell>
          <cell r="J791">
            <v>2008</v>
          </cell>
          <cell r="M791">
            <v>1320468</v>
          </cell>
          <cell r="Z791">
            <v>198070.19999999998</v>
          </cell>
          <cell r="AC791">
            <v>264093.60000000003</v>
          </cell>
          <cell r="AF791">
            <v>858304.20000000007</v>
          </cell>
        </row>
        <row r="792">
          <cell r="E792" t="str">
            <v>City of Lincoln Dept of Public Works</v>
          </cell>
          <cell r="J792">
            <v>2008</v>
          </cell>
          <cell r="M792">
            <v>1500000</v>
          </cell>
          <cell r="Z792">
            <v>225000</v>
          </cell>
          <cell r="AC792">
            <v>300000</v>
          </cell>
          <cell r="AF792">
            <v>975000</v>
          </cell>
        </row>
        <row r="793">
          <cell r="E793" t="str">
            <v>Town of Loomis Dept of Public Works</v>
          </cell>
          <cell r="J793">
            <v>2008</v>
          </cell>
          <cell r="M793">
            <v>1600000</v>
          </cell>
          <cell r="Z793">
            <v>240000</v>
          </cell>
          <cell r="AC793">
            <v>320000</v>
          </cell>
          <cell r="AF793">
            <v>1040000</v>
          </cell>
        </row>
        <row r="794">
          <cell r="E794" t="str">
            <v>City of Roseville Dept of Public Works</v>
          </cell>
          <cell r="J794">
            <v>2008</v>
          </cell>
          <cell r="M794">
            <v>1600000</v>
          </cell>
          <cell r="Z794">
            <v>240000</v>
          </cell>
          <cell r="AC794">
            <v>320000</v>
          </cell>
          <cell r="AF794">
            <v>1040000</v>
          </cell>
        </row>
        <row r="795">
          <cell r="E795" t="str">
            <v>Yolo County Dept of Public Works</v>
          </cell>
          <cell r="J795">
            <v>2008</v>
          </cell>
          <cell r="M795">
            <v>1695190</v>
          </cell>
          <cell r="Z795">
            <v>254278.5</v>
          </cell>
          <cell r="AC795">
            <v>339038</v>
          </cell>
          <cell r="AF795">
            <v>1101873.5</v>
          </cell>
        </row>
        <row r="796">
          <cell r="E796" t="str">
            <v>Sacramento County Dept of Transportation</v>
          </cell>
          <cell r="J796">
            <v>2008</v>
          </cell>
          <cell r="M796">
            <v>1800000</v>
          </cell>
          <cell r="Z796">
            <v>270000</v>
          </cell>
          <cell r="AC796">
            <v>360000</v>
          </cell>
          <cell r="AF796">
            <v>1170000</v>
          </cell>
        </row>
        <row r="797">
          <cell r="E797" t="str">
            <v>City of Elk Grove</v>
          </cell>
          <cell r="J797">
            <v>2008</v>
          </cell>
          <cell r="M797">
            <v>2036526</v>
          </cell>
          <cell r="Z797">
            <v>305478.89999999997</v>
          </cell>
          <cell r="AC797">
            <v>407305.2</v>
          </cell>
          <cell r="AF797">
            <v>1323741.9000000001</v>
          </cell>
        </row>
        <row r="798">
          <cell r="E798" t="str">
            <v>Sacramento County Dept of Transportation</v>
          </cell>
          <cell r="J798">
            <v>2008</v>
          </cell>
          <cell r="M798">
            <v>2040000</v>
          </cell>
          <cell r="Z798">
            <v>306000</v>
          </cell>
          <cell r="AC798">
            <v>408000</v>
          </cell>
          <cell r="AF798">
            <v>1326000</v>
          </cell>
        </row>
        <row r="799">
          <cell r="E799" t="str">
            <v>El Dorado County Dept of Transportation</v>
          </cell>
          <cell r="J799">
            <v>2008</v>
          </cell>
          <cell r="M799">
            <v>2354600</v>
          </cell>
          <cell r="Z799">
            <v>353190</v>
          </cell>
          <cell r="AC799">
            <v>470920</v>
          </cell>
          <cell r="AF799">
            <v>1530490</v>
          </cell>
        </row>
        <row r="800">
          <cell r="E800" t="str">
            <v>El Dorado County Dept of Transportation</v>
          </cell>
          <cell r="J800">
            <v>2008</v>
          </cell>
          <cell r="M800">
            <v>2400200</v>
          </cell>
          <cell r="Z800">
            <v>360030</v>
          </cell>
          <cell r="AC800">
            <v>480040</v>
          </cell>
          <cell r="AF800">
            <v>1560130</v>
          </cell>
        </row>
        <row r="801">
          <cell r="E801" t="str">
            <v>Yuba County Dept of Public Works</v>
          </cell>
          <cell r="J801">
            <v>2008</v>
          </cell>
          <cell r="M801">
            <v>2450003</v>
          </cell>
          <cell r="Z801">
            <v>367500.45</v>
          </cell>
          <cell r="AC801">
            <v>490000.60000000003</v>
          </cell>
          <cell r="AF801">
            <v>1592501.95</v>
          </cell>
        </row>
        <row r="802">
          <cell r="E802" t="str">
            <v>Caltrans District 3</v>
          </cell>
          <cell r="J802">
            <v>2008</v>
          </cell>
          <cell r="M802">
            <v>2571000</v>
          </cell>
          <cell r="Z802">
            <v>385650</v>
          </cell>
          <cell r="AC802">
            <v>514200</v>
          </cell>
          <cell r="AF802">
            <v>1671150</v>
          </cell>
        </row>
        <row r="803">
          <cell r="E803" t="str">
            <v>El Dorado County Dept of Transportation</v>
          </cell>
          <cell r="J803">
            <v>2008</v>
          </cell>
          <cell r="M803">
            <v>2643000</v>
          </cell>
          <cell r="Z803">
            <v>396450</v>
          </cell>
          <cell r="AC803">
            <v>528600</v>
          </cell>
          <cell r="AF803">
            <v>1717950</v>
          </cell>
        </row>
        <row r="804">
          <cell r="E804" t="str">
            <v>Sacramento County Dept of Transportation</v>
          </cell>
          <cell r="J804">
            <v>2008</v>
          </cell>
          <cell r="M804">
            <v>2725000</v>
          </cell>
          <cell r="Z804">
            <v>408750</v>
          </cell>
          <cell r="AC804">
            <v>545000</v>
          </cell>
          <cell r="AF804">
            <v>1771250</v>
          </cell>
        </row>
        <row r="805">
          <cell r="E805" t="str">
            <v>City of Marysville Dept of Public Works</v>
          </cell>
          <cell r="J805">
            <v>2008</v>
          </cell>
          <cell r="M805">
            <v>2980000</v>
          </cell>
          <cell r="Z805">
            <v>447000</v>
          </cell>
          <cell r="AC805">
            <v>596000</v>
          </cell>
          <cell r="AF805">
            <v>1937000</v>
          </cell>
        </row>
        <row r="806">
          <cell r="E806" t="str">
            <v>Sacramento County Dept of Transportation</v>
          </cell>
          <cell r="J806">
            <v>2008</v>
          </cell>
          <cell r="M806">
            <v>3103000</v>
          </cell>
          <cell r="Z806">
            <v>465450</v>
          </cell>
          <cell r="AC806">
            <v>620600</v>
          </cell>
          <cell r="AF806">
            <v>2016950</v>
          </cell>
        </row>
        <row r="807">
          <cell r="E807" t="str">
            <v>El Dorado County Dept of Transportation</v>
          </cell>
          <cell r="J807">
            <v>2008</v>
          </cell>
          <cell r="M807">
            <v>3282800</v>
          </cell>
          <cell r="Z807">
            <v>492420</v>
          </cell>
          <cell r="AC807">
            <v>656560</v>
          </cell>
          <cell r="AF807">
            <v>2133820</v>
          </cell>
        </row>
        <row r="808">
          <cell r="E808" t="str">
            <v>City of Yuba City Dept of Public Works</v>
          </cell>
          <cell r="J808">
            <v>2008</v>
          </cell>
          <cell r="M808">
            <v>3401301</v>
          </cell>
          <cell r="Z808">
            <v>510195.14999999997</v>
          </cell>
          <cell r="AC808">
            <v>680260.20000000007</v>
          </cell>
          <cell r="AF808">
            <v>2210845.65</v>
          </cell>
        </row>
        <row r="809">
          <cell r="E809" t="str">
            <v>El Dorado County Dept of Transportation</v>
          </cell>
          <cell r="J809">
            <v>2008</v>
          </cell>
          <cell r="M809">
            <v>3590000</v>
          </cell>
          <cell r="Z809">
            <v>538500</v>
          </cell>
          <cell r="AC809">
            <v>718000</v>
          </cell>
          <cell r="AF809">
            <v>2333500</v>
          </cell>
        </row>
        <row r="810">
          <cell r="E810" t="str">
            <v>City of Roseville Dept of Public Works</v>
          </cell>
          <cell r="J810">
            <v>2008</v>
          </cell>
          <cell r="M810">
            <v>3903966</v>
          </cell>
          <cell r="Z810">
            <v>585594.9</v>
          </cell>
          <cell r="AC810">
            <v>780793.20000000007</v>
          </cell>
          <cell r="AF810">
            <v>2537577.9</v>
          </cell>
        </row>
        <row r="811">
          <cell r="E811" t="str">
            <v>Caltrans District 3</v>
          </cell>
          <cell r="J811">
            <v>2009</v>
          </cell>
          <cell r="M811">
            <v>5290000</v>
          </cell>
          <cell r="Z811">
            <v>793500</v>
          </cell>
          <cell r="AC811">
            <v>1058000</v>
          </cell>
          <cell r="AF811">
            <v>3438500</v>
          </cell>
        </row>
        <row r="812">
          <cell r="E812" t="str">
            <v>El Dorado County Dept of Transportation</v>
          </cell>
          <cell r="J812">
            <v>2009</v>
          </cell>
          <cell r="M812">
            <v>5907000</v>
          </cell>
          <cell r="Z812">
            <v>886050</v>
          </cell>
          <cell r="AC812">
            <v>1181400</v>
          </cell>
          <cell r="AF812">
            <v>3839550</v>
          </cell>
        </row>
        <row r="813">
          <cell r="E813" t="str">
            <v>City of Folsom Dept of Public Works</v>
          </cell>
          <cell r="J813">
            <v>2009</v>
          </cell>
          <cell r="M813">
            <v>6074000</v>
          </cell>
          <cell r="Z813">
            <v>911100</v>
          </cell>
          <cell r="AC813">
            <v>1214800</v>
          </cell>
          <cell r="AF813">
            <v>3948100</v>
          </cell>
        </row>
        <row r="814">
          <cell r="E814" t="str">
            <v>City of West Sacramento Dept of Public Works</v>
          </cell>
          <cell r="J814">
            <v>2009</v>
          </cell>
          <cell r="M814">
            <v>6100000</v>
          </cell>
          <cell r="Z814">
            <v>915000</v>
          </cell>
          <cell r="AC814">
            <v>1220000</v>
          </cell>
          <cell r="AF814">
            <v>3965000</v>
          </cell>
        </row>
        <row r="815">
          <cell r="E815" t="str">
            <v>City of Citrus Heights</v>
          </cell>
          <cell r="J815">
            <v>2009</v>
          </cell>
          <cell r="M815">
            <v>6485000</v>
          </cell>
          <cell r="Z815">
            <v>972750</v>
          </cell>
          <cell r="AC815">
            <v>1297000</v>
          </cell>
          <cell r="AF815">
            <v>4215250</v>
          </cell>
        </row>
        <row r="816">
          <cell r="E816" t="str">
            <v>City of Sacramento Dept of Transportation</v>
          </cell>
          <cell r="J816">
            <v>2009</v>
          </cell>
          <cell r="M816">
            <v>7713000</v>
          </cell>
          <cell r="Z816">
            <v>1156950</v>
          </cell>
          <cell r="AC816">
            <v>1542600</v>
          </cell>
          <cell r="AF816">
            <v>5013450</v>
          </cell>
        </row>
        <row r="817">
          <cell r="E817" t="str">
            <v>Caltrans District 3</v>
          </cell>
          <cell r="J817">
            <v>2009</v>
          </cell>
          <cell r="M817">
            <v>7913000</v>
          </cell>
          <cell r="Z817">
            <v>1186950</v>
          </cell>
          <cell r="AC817">
            <v>1582600</v>
          </cell>
          <cell r="AF817">
            <v>5143450</v>
          </cell>
        </row>
        <row r="818">
          <cell r="E818" t="str">
            <v>Caltrans District 3</v>
          </cell>
          <cell r="J818">
            <v>2011</v>
          </cell>
          <cell r="M818">
            <v>10579000</v>
          </cell>
          <cell r="Z818">
            <v>1586850</v>
          </cell>
          <cell r="AC818">
            <v>2115800</v>
          </cell>
          <cell r="AF818">
            <v>6876350</v>
          </cell>
        </row>
        <row r="819">
          <cell r="E819" t="str">
            <v>Caltrans District 3</v>
          </cell>
          <cell r="J819">
            <v>2011</v>
          </cell>
          <cell r="M819">
            <v>11447000</v>
          </cell>
          <cell r="Z819">
            <v>1717050</v>
          </cell>
          <cell r="AC819">
            <v>2289400</v>
          </cell>
          <cell r="AF819">
            <v>7440550</v>
          </cell>
        </row>
        <row r="820">
          <cell r="E820" t="str">
            <v>City of Sacramento Dept of Transportation</v>
          </cell>
          <cell r="J820">
            <v>2011</v>
          </cell>
          <cell r="M820">
            <v>26291000</v>
          </cell>
          <cell r="Z820">
            <v>3943650</v>
          </cell>
          <cell r="AC820">
            <v>5258200</v>
          </cell>
          <cell r="AF820">
            <v>17089150</v>
          </cell>
        </row>
        <row r="821">
          <cell r="E821" t="str">
            <v>City of West Sacramento Dept of Public Works</v>
          </cell>
          <cell r="J821">
            <v>2012</v>
          </cell>
          <cell r="M821">
            <v>70000000</v>
          </cell>
          <cell r="Z821">
            <v>10500000</v>
          </cell>
          <cell r="AC821">
            <v>14000000</v>
          </cell>
          <cell r="AF821">
            <v>45500000</v>
          </cell>
        </row>
        <row r="822">
          <cell r="E822" t="str">
            <v>Placer County Dept of Public Works</v>
          </cell>
          <cell r="J822">
            <v>2009</v>
          </cell>
          <cell r="M822">
            <v>960000</v>
          </cell>
          <cell r="Y822">
            <v>2006</v>
          </cell>
          <cell r="Z822">
            <v>144000</v>
          </cell>
          <cell r="AB822">
            <v>2007</v>
          </cell>
          <cell r="AC822">
            <v>192000</v>
          </cell>
          <cell r="AE822">
            <v>2008</v>
          </cell>
          <cell r="AF822">
            <v>624000</v>
          </cell>
        </row>
        <row r="823">
          <cell r="E823" t="str">
            <v>City of Placerville Dept of Public Works</v>
          </cell>
          <cell r="J823">
            <v>2009</v>
          </cell>
          <cell r="M823">
            <v>1300000</v>
          </cell>
          <cell r="Y823">
            <v>2006</v>
          </cell>
          <cell r="Z823">
            <v>195000</v>
          </cell>
          <cell r="AB823">
            <v>2007</v>
          </cell>
          <cell r="AC823">
            <v>260000</v>
          </cell>
          <cell r="AE823">
            <v>2008</v>
          </cell>
          <cell r="AF823">
            <v>845000</v>
          </cell>
        </row>
        <row r="824">
          <cell r="E824" t="str">
            <v>City of Roseville Dept of Public Works</v>
          </cell>
          <cell r="J824">
            <v>2009</v>
          </cell>
          <cell r="M824">
            <v>3600000</v>
          </cell>
          <cell r="Y824">
            <v>2006</v>
          </cell>
          <cell r="Z824">
            <v>540000</v>
          </cell>
          <cell r="AB824">
            <v>2007</v>
          </cell>
          <cell r="AC824">
            <v>720000</v>
          </cell>
          <cell r="AE824">
            <v>2008</v>
          </cell>
          <cell r="AF824">
            <v>2340000</v>
          </cell>
        </row>
        <row r="825">
          <cell r="E825" t="str">
            <v>Placer County Dept of Public Works</v>
          </cell>
          <cell r="J825">
            <v>2010</v>
          </cell>
          <cell r="M825">
            <v>5044800</v>
          </cell>
          <cell r="Y825">
            <v>2006</v>
          </cell>
          <cell r="Z825">
            <v>756720</v>
          </cell>
          <cell r="AB825">
            <v>2008</v>
          </cell>
          <cell r="AC825">
            <v>1008960</v>
          </cell>
          <cell r="AE825">
            <v>2009</v>
          </cell>
          <cell r="AF825">
            <v>3279120</v>
          </cell>
        </row>
        <row r="826">
          <cell r="E826" t="str">
            <v>City of Rocklin Division of Engineering</v>
          </cell>
          <cell r="J826">
            <v>2010</v>
          </cell>
          <cell r="M826">
            <v>9575210</v>
          </cell>
          <cell r="Y826">
            <v>2006</v>
          </cell>
          <cell r="Z826">
            <v>1436281.5</v>
          </cell>
          <cell r="AB826">
            <v>2008</v>
          </cell>
          <cell r="AC826">
            <v>1915042</v>
          </cell>
          <cell r="AE826">
            <v>2009</v>
          </cell>
          <cell r="AF826">
            <v>6223886.5</v>
          </cell>
        </row>
        <row r="827">
          <cell r="E827" t="str">
            <v>Town of Loomis Dept of Public Works</v>
          </cell>
          <cell r="J827">
            <v>2009</v>
          </cell>
          <cell r="M827">
            <v>261000</v>
          </cell>
          <cell r="Y827">
            <v>2006</v>
          </cell>
          <cell r="Z827">
            <v>39150</v>
          </cell>
          <cell r="AB827">
            <v>2007</v>
          </cell>
          <cell r="AC827">
            <v>52200</v>
          </cell>
          <cell r="AE827">
            <v>2008</v>
          </cell>
          <cell r="AF827">
            <v>169650</v>
          </cell>
        </row>
        <row r="828">
          <cell r="E828" t="str">
            <v>City of Placerville Dept of Public Works</v>
          </cell>
          <cell r="J828">
            <v>2009</v>
          </cell>
          <cell r="M828">
            <v>1300000</v>
          </cell>
          <cell r="Y828">
            <v>2006</v>
          </cell>
          <cell r="Z828">
            <v>195000</v>
          </cell>
          <cell r="AB828">
            <v>2007</v>
          </cell>
          <cell r="AC828">
            <v>260000</v>
          </cell>
          <cell r="AE828">
            <v>2008</v>
          </cell>
          <cell r="AF828">
            <v>845000</v>
          </cell>
        </row>
        <row r="829">
          <cell r="E829" t="str">
            <v>Yuba County Dept of Public Works</v>
          </cell>
          <cell r="J829">
            <v>2009</v>
          </cell>
          <cell r="M829">
            <v>2100000</v>
          </cell>
          <cell r="Y829">
            <v>2006</v>
          </cell>
          <cell r="Z829">
            <v>315000</v>
          </cell>
          <cell r="AB829">
            <v>2007</v>
          </cell>
          <cell r="AC829">
            <v>420000</v>
          </cell>
          <cell r="AE829">
            <v>2008</v>
          </cell>
          <cell r="AF829">
            <v>1365000</v>
          </cell>
        </row>
        <row r="830">
          <cell r="E830" t="str">
            <v>Sutter County Dept of Public Works</v>
          </cell>
          <cell r="J830">
            <v>2009</v>
          </cell>
          <cell r="M830">
            <v>2578000</v>
          </cell>
          <cell r="Y830">
            <v>2006</v>
          </cell>
          <cell r="Z830">
            <v>386700</v>
          </cell>
          <cell r="AB830">
            <v>2007</v>
          </cell>
          <cell r="AC830">
            <v>515600</v>
          </cell>
          <cell r="AE830">
            <v>2008</v>
          </cell>
          <cell r="AF830">
            <v>1675700</v>
          </cell>
        </row>
        <row r="831">
          <cell r="E831" t="str">
            <v>El Dorado County Dept of Transportation</v>
          </cell>
          <cell r="J831">
            <v>2009</v>
          </cell>
          <cell r="M831">
            <v>2608000</v>
          </cell>
          <cell r="Y831">
            <v>2006</v>
          </cell>
          <cell r="Z831">
            <v>391200</v>
          </cell>
          <cell r="AB831">
            <v>2007</v>
          </cell>
          <cell r="AC831">
            <v>521600</v>
          </cell>
          <cell r="AE831">
            <v>2008</v>
          </cell>
          <cell r="AF831">
            <v>1695200</v>
          </cell>
        </row>
        <row r="832">
          <cell r="E832" t="str">
            <v>Sacramento County Dept of Transportation</v>
          </cell>
          <cell r="J832">
            <v>2009</v>
          </cell>
          <cell r="M832">
            <v>2691342</v>
          </cell>
          <cell r="Y832">
            <v>2006</v>
          </cell>
          <cell r="Z832">
            <v>403701.3</v>
          </cell>
          <cell r="AB832">
            <v>2007</v>
          </cell>
          <cell r="AC832">
            <v>538268.4</v>
          </cell>
          <cell r="AE832">
            <v>2008</v>
          </cell>
          <cell r="AF832">
            <v>1749372.3</v>
          </cell>
        </row>
        <row r="833">
          <cell r="E833" t="str">
            <v>Sutter County Dept of Public Works</v>
          </cell>
          <cell r="J833">
            <v>2009</v>
          </cell>
          <cell r="M833">
            <v>2693000</v>
          </cell>
          <cell r="Y833">
            <v>2006</v>
          </cell>
          <cell r="Z833">
            <v>403950</v>
          </cell>
          <cell r="AB833">
            <v>2007</v>
          </cell>
          <cell r="AC833">
            <v>538600</v>
          </cell>
          <cell r="AE833">
            <v>2008</v>
          </cell>
          <cell r="AF833">
            <v>1750450</v>
          </cell>
        </row>
        <row r="834">
          <cell r="E834" t="str">
            <v>Sutter County Dept of Public Works</v>
          </cell>
          <cell r="J834">
            <v>2009</v>
          </cell>
          <cell r="M834">
            <v>2693000</v>
          </cell>
          <cell r="Y834">
            <v>2006</v>
          </cell>
          <cell r="Z834">
            <v>403950</v>
          </cell>
          <cell r="AB834">
            <v>2007</v>
          </cell>
          <cell r="AC834">
            <v>538600</v>
          </cell>
          <cell r="AE834">
            <v>2008</v>
          </cell>
          <cell r="AF834">
            <v>1750450</v>
          </cell>
        </row>
        <row r="835">
          <cell r="E835" t="str">
            <v>Sutter County Dept of Public Works</v>
          </cell>
          <cell r="J835">
            <v>2009</v>
          </cell>
          <cell r="M835">
            <v>3142000</v>
          </cell>
          <cell r="Y835">
            <v>2006</v>
          </cell>
          <cell r="Z835">
            <v>471300</v>
          </cell>
          <cell r="AB835">
            <v>2007</v>
          </cell>
          <cell r="AC835">
            <v>628400</v>
          </cell>
          <cell r="AE835">
            <v>2008</v>
          </cell>
          <cell r="AF835">
            <v>2042300</v>
          </cell>
        </row>
        <row r="836">
          <cell r="E836" t="str">
            <v>Sutter County Dept of Public Works</v>
          </cell>
          <cell r="J836">
            <v>2009</v>
          </cell>
          <cell r="M836">
            <v>3515000</v>
          </cell>
          <cell r="Y836">
            <v>2006</v>
          </cell>
          <cell r="Z836">
            <v>527250</v>
          </cell>
          <cell r="AB836">
            <v>2007</v>
          </cell>
          <cell r="AC836">
            <v>703000</v>
          </cell>
          <cell r="AE836">
            <v>2008</v>
          </cell>
          <cell r="AF836">
            <v>2284750</v>
          </cell>
        </row>
        <row r="837">
          <cell r="E837" t="str">
            <v>Sutter County Dept of Public Works</v>
          </cell>
          <cell r="J837">
            <v>2009</v>
          </cell>
          <cell r="M837">
            <v>3624000</v>
          </cell>
          <cell r="Y837">
            <v>2006</v>
          </cell>
          <cell r="Z837">
            <v>543600</v>
          </cell>
          <cell r="AB837">
            <v>2007</v>
          </cell>
          <cell r="AC837">
            <v>724800</v>
          </cell>
          <cell r="AE837">
            <v>2008</v>
          </cell>
          <cell r="AF837">
            <v>2355600</v>
          </cell>
        </row>
        <row r="838">
          <cell r="E838" t="str">
            <v>El Dorado County Dept of Transportation</v>
          </cell>
          <cell r="J838">
            <v>2010</v>
          </cell>
          <cell r="M838">
            <v>4815000</v>
          </cell>
          <cell r="Y838">
            <v>2006</v>
          </cell>
          <cell r="Z838">
            <v>722250</v>
          </cell>
          <cell r="AB838">
            <v>2008</v>
          </cell>
          <cell r="AC838">
            <v>963000</v>
          </cell>
          <cell r="AE838">
            <v>2009</v>
          </cell>
          <cell r="AF838">
            <v>3129750</v>
          </cell>
        </row>
        <row r="839">
          <cell r="E839" t="str">
            <v>Placer County Dept of Public Works</v>
          </cell>
          <cell r="J839">
            <v>2010</v>
          </cell>
          <cell r="M839">
            <v>5000000</v>
          </cell>
          <cell r="Y839">
            <v>2006</v>
          </cell>
          <cell r="Z839">
            <v>750000</v>
          </cell>
          <cell r="AB839">
            <v>2008</v>
          </cell>
          <cell r="AC839">
            <v>1000000</v>
          </cell>
          <cell r="AE839">
            <v>2009</v>
          </cell>
          <cell r="AF839">
            <v>3250000</v>
          </cell>
        </row>
        <row r="840">
          <cell r="E840" t="str">
            <v>City of Roseville Dept of Public Works</v>
          </cell>
          <cell r="J840">
            <v>2010</v>
          </cell>
          <cell r="M840">
            <v>5750000</v>
          </cell>
          <cell r="Y840">
            <v>2006</v>
          </cell>
          <cell r="Z840">
            <v>862500</v>
          </cell>
          <cell r="AB840">
            <v>2008</v>
          </cell>
          <cell r="AC840">
            <v>1150000</v>
          </cell>
          <cell r="AE840">
            <v>2009</v>
          </cell>
          <cell r="AF840">
            <v>3737500</v>
          </cell>
        </row>
        <row r="841">
          <cell r="E841" t="str">
            <v>City of Auburn Dept. of Public Works</v>
          </cell>
          <cell r="J841">
            <v>2010</v>
          </cell>
          <cell r="M841">
            <v>6000000</v>
          </cell>
          <cell r="Y841">
            <v>2006</v>
          </cell>
          <cell r="Z841">
            <v>900000</v>
          </cell>
          <cell r="AB841">
            <v>2008</v>
          </cell>
          <cell r="AC841">
            <v>1200000</v>
          </cell>
          <cell r="AE841">
            <v>2009</v>
          </cell>
          <cell r="AF841">
            <v>3900000</v>
          </cell>
        </row>
        <row r="842">
          <cell r="E842" t="str">
            <v>Yuba County Dept of Public Works</v>
          </cell>
          <cell r="J842">
            <v>2010</v>
          </cell>
          <cell r="M842">
            <v>6300000</v>
          </cell>
          <cell r="Y842">
            <v>2006</v>
          </cell>
          <cell r="Z842">
            <v>945000</v>
          </cell>
          <cell r="AB842">
            <v>2008</v>
          </cell>
          <cell r="AC842">
            <v>1260000</v>
          </cell>
          <cell r="AE842">
            <v>2009</v>
          </cell>
          <cell r="AF842">
            <v>4095000</v>
          </cell>
        </row>
        <row r="843">
          <cell r="E843" t="str">
            <v>Sacramento County Dept of Transportation</v>
          </cell>
          <cell r="J843">
            <v>2010</v>
          </cell>
          <cell r="M843">
            <v>7000000</v>
          </cell>
          <cell r="Y843">
            <v>2006</v>
          </cell>
          <cell r="Z843">
            <v>1050000</v>
          </cell>
          <cell r="AB843">
            <v>2008</v>
          </cell>
          <cell r="AC843">
            <v>1400000</v>
          </cell>
          <cell r="AE843">
            <v>2009</v>
          </cell>
          <cell r="AF843">
            <v>4550000</v>
          </cell>
        </row>
        <row r="844">
          <cell r="E844" t="str">
            <v>Sacramento County Dept of Transportation</v>
          </cell>
          <cell r="J844">
            <v>2010</v>
          </cell>
          <cell r="M844">
            <v>7356000</v>
          </cell>
          <cell r="Y844">
            <v>2006</v>
          </cell>
          <cell r="Z844">
            <v>1103400</v>
          </cell>
          <cell r="AB844">
            <v>2008</v>
          </cell>
          <cell r="AC844">
            <v>1471200</v>
          </cell>
          <cell r="AE844">
            <v>2009</v>
          </cell>
          <cell r="AF844">
            <v>4781400</v>
          </cell>
        </row>
        <row r="845">
          <cell r="E845" t="str">
            <v>City of Live Oak</v>
          </cell>
          <cell r="J845">
            <v>2010</v>
          </cell>
          <cell r="M845">
            <v>8000000</v>
          </cell>
          <cell r="Y845">
            <v>2006</v>
          </cell>
          <cell r="Z845">
            <v>1200000</v>
          </cell>
          <cell r="AB845">
            <v>2008</v>
          </cell>
          <cell r="AC845">
            <v>1600000</v>
          </cell>
          <cell r="AE845">
            <v>2009</v>
          </cell>
          <cell r="AF845">
            <v>5200000</v>
          </cell>
        </row>
        <row r="846">
          <cell r="E846" t="str">
            <v>City of Rancho Cordova</v>
          </cell>
          <cell r="J846">
            <v>2010</v>
          </cell>
          <cell r="M846">
            <v>8500000</v>
          </cell>
          <cell r="Y846">
            <v>2006</v>
          </cell>
          <cell r="Z846">
            <v>1275000</v>
          </cell>
          <cell r="AB846">
            <v>2008</v>
          </cell>
          <cell r="AC846">
            <v>1700000</v>
          </cell>
          <cell r="AE846">
            <v>2009</v>
          </cell>
          <cell r="AF846">
            <v>5525000</v>
          </cell>
        </row>
        <row r="847">
          <cell r="E847" t="str">
            <v>Sacramento County Dept of Transportation</v>
          </cell>
          <cell r="J847">
            <v>2010</v>
          </cell>
          <cell r="M847">
            <v>9363000</v>
          </cell>
          <cell r="Y847">
            <v>2006</v>
          </cell>
          <cell r="Z847">
            <v>1404450</v>
          </cell>
          <cell r="AB847">
            <v>2008</v>
          </cell>
          <cell r="AC847">
            <v>1872600</v>
          </cell>
          <cell r="AE847">
            <v>2009</v>
          </cell>
          <cell r="AF847">
            <v>6085950</v>
          </cell>
        </row>
        <row r="848">
          <cell r="E848" t="str">
            <v>City of Elk Grove</v>
          </cell>
          <cell r="J848">
            <v>2010</v>
          </cell>
          <cell r="M848">
            <v>9600000</v>
          </cell>
          <cell r="Y848">
            <v>2006</v>
          </cell>
          <cell r="Z848">
            <v>1440000</v>
          </cell>
          <cell r="AB848">
            <v>2008</v>
          </cell>
          <cell r="AC848">
            <v>1920000</v>
          </cell>
          <cell r="AE848">
            <v>2009</v>
          </cell>
          <cell r="AF848">
            <v>6240000</v>
          </cell>
        </row>
        <row r="849">
          <cell r="E849" t="str">
            <v>City of Rancho Cordova</v>
          </cell>
          <cell r="J849">
            <v>2012</v>
          </cell>
          <cell r="M849">
            <v>10000000</v>
          </cell>
          <cell r="Y849">
            <v>2006</v>
          </cell>
          <cell r="Z849">
            <v>1500000</v>
          </cell>
          <cell r="AB849">
            <v>2009</v>
          </cell>
          <cell r="AC849">
            <v>2000000</v>
          </cell>
          <cell r="AE849">
            <v>2010</v>
          </cell>
          <cell r="AF849">
            <v>6500000</v>
          </cell>
        </row>
        <row r="850">
          <cell r="E850" t="str">
            <v>El Dorado County Dept of Transportation</v>
          </cell>
          <cell r="J850">
            <v>2012</v>
          </cell>
          <cell r="M850">
            <v>11925000</v>
          </cell>
          <cell r="Y850">
            <v>2006</v>
          </cell>
          <cell r="Z850">
            <v>1788750</v>
          </cell>
          <cell r="AB850">
            <v>2009</v>
          </cell>
          <cell r="AC850">
            <v>2385000</v>
          </cell>
          <cell r="AE850">
            <v>2010</v>
          </cell>
          <cell r="AF850">
            <v>7751250</v>
          </cell>
        </row>
        <row r="851">
          <cell r="E851" t="str">
            <v>City of Rancho Cordova</v>
          </cell>
          <cell r="J851">
            <v>2012</v>
          </cell>
          <cell r="M851">
            <v>15000000</v>
          </cell>
          <cell r="Y851">
            <v>2006</v>
          </cell>
          <cell r="Z851">
            <v>2250000</v>
          </cell>
          <cell r="AB851">
            <v>2009</v>
          </cell>
          <cell r="AC851">
            <v>3000000</v>
          </cell>
          <cell r="AE851">
            <v>2010</v>
          </cell>
          <cell r="AF851">
            <v>9750000</v>
          </cell>
        </row>
        <row r="852">
          <cell r="E852" t="str">
            <v>El Dorado County Dept of Transportation</v>
          </cell>
          <cell r="J852">
            <v>2012</v>
          </cell>
          <cell r="M852">
            <v>15000000</v>
          </cell>
          <cell r="Y852">
            <v>2006</v>
          </cell>
          <cell r="Z852">
            <v>2250000</v>
          </cell>
          <cell r="AB852">
            <v>2009</v>
          </cell>
          <cell r="AC852">
            <v>3000000</v>
          </cell>
          <cell r="AE852">
            <v>2010</v>
          </cell>
          <cell r="AF852">
            <v>9750000</v>
          </cell>
        </row>
        <row r="853">
          <cell r="E853" t="str">
            <v>City of Folsom Dept of Public Works</v>
          </cell>
          <cell r="J853">
            <v>2012</v>
          </cell>
          <cell r="M853">
            <v>16000000</v>
          </cell>
          <cell r="Y853">
            <v>2006</v>
          </cell>
          <cell r="Z853">
            <v>2400000</v>
          </cell>
          <cell r="AB853">
            <v>2009</v>
          </cell>
          <cell r="AC853">
            <v>3200000</v>
          </cell>
          <cell r="AE853">
            <v>2010</v>
          </cell>
          <cell r="AF853">
            <v>10400000</v>
          </cell>
        </row>
        <row r="854">
          <cell r="E854" t="str">
            <v>City of Elk Grove</v>
          </cell>
          <cell r="J854">
            <v>2012</v>
          </cell>
          <cell r="M854">
            <v>17000000</v>
          </cell>
          <cell r="Y854">
            <v>2006</v>
          </cell>
          <cell r="Z854">
            <v>2550000</v>
          </cell>
          <cell r="AB854">
            <v>2009</v>
          </cell>
          <cell r="AC854">
            <v>3400000</v>
          </cell>
          <cell r="AE854">
            <v>2010</v>
          </cell>
          <cell r="AF854">
            <v>11050000</v>
          </cell>
        </row>
        <row r="855">
          <cell r="E855" t="str">
            <v>El Dorado County Dept of Transportation</v>
          </cell>
          <cell r="J855">
            <v>2012</v>
          </cell>
          <cell r="M855">
            <v>19366200</v>
          </cell>
          <cell r="Y855">
            <v>2006</v>
          </cell>
          <cell r="Z855">
            <v>2904930</v>
          </cell>
          <cell r="AB855">
            <v>2009</v>
          </cell>
          <cell r="AC855">
            <v>3873240</v>
          </cell>
          <cell r="AE855">
            <v>2010</v>
          </cell>
          <cell r="AF855">
            <v>12588030</v>
          </cell>
        </row>
        <row r="856">
          <cell r="E856" t="str">
            <v>City of Live Oak</v>
          </cell>
          <cell r="J856">
            <v>2012</v>
          </cell>
          <cell r="M856">
            <v>21000000</v>
          </cell>
          <cell r="Y856">
            <v>2006</v>
          </cell>
          <cell r="Z856">
            <v>3150000</v>
          </cell>
          <cell r="AB856">
            <v>2009</v>
          </cell>
          <cell r="AC856">
            <v>4200000</v>
          </cell>
          <cell r="AE856">
            <v>2010</v>
          </cell>
          <cell r="AF856">
            <v>13650000</v>
          </cell>
        </row>
        <row r="857">
          <cell r="E857" t="str">
            <v>Caltrans District 3</v>
          </cell>
          <cell r="J857">
            <v>2012</v>
          </cell>
          <cell r="M857">
            <v>21196000</v>
          </cell>
          <cell r="Y857">
            <v>2006</v>
          </cell>
          <cell r="Z857">
            <v>3179400</v>
          </cell>
          <cell r="AB857">
            <v>2009</v>
          </cell>
          <cell r="AC857">
            <v>4239200</v>
          </cell>
          <cell r="AE857">
            <v>2010</v>
          </cell>
          <cell r="AF857">
            <v>13777400</v>
          </cell>
        </row>
        <row r="858">
          <cell r="E858" t="str">
            <v>City of West Sacramento Dept of Public Works</v>
          </cell>
          <cell r="J858">
            <v>2012</v>
          </cell>
          <cell r="M858">
            <v>22705000</v>
          </cell>
          <cell r="Y858">
            <v>2006</v>
          </cell>
          <cell r="Z858">
            <v>3405750</v>
          </cell>
          <cell r="AB858">
            <v>2009</v>
          </cell>
          <cell r="AC858">
            <v>4541000</v>
          </cell>
          <cell r="AE858">
            <v>2010</v>
          </cell>
          <cell r="AF858">
            <v>14758250</v>
          </cell>
        </row>
        <row r="859">
          <cell r="E859" t="str">
            <v>City of Isleton</v>
          </cell>
          <cell r="J859">
            <v>2009</v>
          </cell>
          <cell r="M859">
            <v>6619</v>
          </cell>
          <cell r="Z859">
            <v>992.84999999999991</v>
          </cell>
          <cell r="AC859">
            <v>1323.8000000000002</v>
          </cell>
          <cell r="AF859">
            <v>4302.3500000000004</v>
          </cell>
        </row>
        <row r="860">
          <cell r="E860" t="str">
            <v>City of Roseville Dept of Public Works</v>
          </cell>
          <cell r="J860">
            <v>2009</v>
          </cell>
          <cell r="M860">
            <v>105000</v>
          </cell>
          <cell r="Z860">
            <v>15750</v>
          </cell>
          <cell r="AC860">
            <v>21000</v>
          </cell>
          <cell r="AF860">
            <v>68250</v>
          </cell>
        </row>
        <row r="861">
          <cell r="E861" t="str">
            <v>Town of Loomis Dept of Public Works</v>
          </cell>
          <cell r="J861">
            <v>2009</v>
          </cell>
          <cell r="M861">
            <v>191400</v>
          </cell>
          <cell r="Z861">
            <v>28710</v>
          </cell>
          <cell r="AC861">
            <v>38280</v>
          </cell>
          <cell r="AF861">
            <v>124410</v>
          </cell>
        </row>
        <row r="862">
          <cell r="E862" t="str">
            <v>City of Roseville Dept of Public Works</v>
          </cell>
          <cell r="J862">
            <v>2009</v>
          </cell>
          <cell r="M862">
            <v>200000</v>
          </cell>
          <cell r="Z862">
            <v>30000</v>
          </cell>
          <cell r="AC862">
            <v>40000</v>
          </cell>
          <cell r="AF862">
            <v>130000</v>
          </cell>
        </row>
        <row r="863">
          <cell r="E863" t="str">
            <v>City of Auburn Dept. of Public Works</v>
          </cell>
          <cell r="J863">
            <v>2009</v>
          </cell>
          <cell r="M863">
            <v>225000</v>
          </cell>
          <cell r="Z863">
            <v>33750</v>
          </cell>
          <cell r="AC863">
            <v>45000</v>
          </cell>
          <cell r="AF863">
            <v>146250</v>
          </cell>
        </row>
        <row r="864">
          <cell r="E864" t="str">
            <v>Yuba County Dept of Public Works</v>
          </cell>
          <cell r="J864">
            <v>2009</v>
          </cell>
          <cell r="M864">
            <v>250000</v>
          </cell>
          <cell r="Z864">
            <v>37500</v>
          </cell>
          <cell r="AC864">
            <v>50000</v>
          </cell>
          <cell r="AF864">
            <v>162500</v>
          </cell>
        </row>
        <row r="865">
          <cell r="E865" t="str">
            <v>City of Auburn Dept. of Public Works</v>
          </cell>
          <cell r="J865">
            <v>2009</v>
          </cell>
          <cell r="M865">
            <v>255000</v>
          </cell>
          <cell r="Z865">
            <v>38250</v>
          </cell>
          <cell r="AC865">
            <v>51000</v>
          </cell>
          <cell r="AF865">
            <v>165750</v>
          </cell>
        </row>
        <row r="866">
          <cell r="E866" t="str">
            <v>City of Colfax Dept of Public Works</v>
          </cell>
          <cell r="J866">
            <v>2009</v>
          </cell>
          <cell r="M866">
            <v>260000</v>
          </cell>
          <cell r="Z866">
            <v>39000</v>
          </cell>
          <cell r="AC866">
            <v>52000</v>
          </cell>
          <cell r="AF866">
            <v>169000</v>
          </cell>
        </row>
        <row r="867">
          <cell r="E867" t="str">
            <v>City of Yuba City Dept of Public Works</v>
          </cell>
          <cell r="J867">
            <v>2009</v>
          </cell>
          <cell r="M867">
            <v>334410</v>
          </cell>
          <cell r="Z867">
            <v>50161.5</v>
          </cell>
          <cell r="AC867">
            <v>66882</v>
          </cell>
          <cell r="AF867">
            <v>217366.5</v>
          </cell>
        </row>
        <row r="868">
          <cell r="E868" t="str">
            <v>City of Rancho Cordova</v>
          </cell>
          <cell r="J868">
            <v>2009</v>
          </cell>
          <cell r="M868">
            <v>350000</v>
          </cell>
          <cell r="Z868">
            <v>52500</v>
          </cell>
          <cell r="AC868">
            <v>70000</v>
          </cell>
          <cell r="AF868">
            <v>227500</v>
          </cell>
        </row>
        <row r="869">
          <cell r="E869" t="str">
            <v>City of Auburn Dept. of Public Works</v>
          </cell>
          <cell r="J869">
            <v>2009</v>
          </cell>
          <cell r="M869">
            <v>400000</v>
          </cell>
          <cell r="Z869">
            <v>60000</v>
          </cell>
          <cell r="AC869">
            <v>80000</v>
          </cell>
          <cell r="AF869">
            <v>260000</v>
          </cell>
        </row>
        <row r="870">
          <cell r="E870" t="str">
            <v>Placer County Dept of Public Works</v>
          </cell>
          <cell r="J870">
            <v>2009</v>
          </cell>
          <cell r="M870">
            <v>434000</v>
          </cell>
          <cell r="Z870">
            <v>65100</v>
          </cell>
          <cell r="AC870">
            <v>86800</v>
          </cell>
          <cell r="AF870">
            <v>282100</v>
          </cell>
        </row>
        <row r="871">
          <cell r="E871" t="str">
            <v>Yuba County Dept of Public Works</v>
          </cell>
          <cell r="J871">
            <v>2009</v>
          </cell>
          <cell r="M871">
            <v>442788</v>
          </cell>
          <cell r="Z871">
            <v>66418.2</v>
          </cell>
          <cell r="AC871">
            <v>88557.6</v>
          </cell>
          <cell r="AF871">
            <v>287812.2</v>
          </cell>
        </row>
        <row r="872">
          <cell r="E872" t="str">
            <v>City of Marysville Dept of Public Works</v>
          </cell>
          <cell r="J872">
            <v>2009</v>
          </cell>
          <cell r="M872">
            <v>480064</v>
          </cell>
          <cell r="Z872">
            <v>72009.599999999991</v>
          </cell>
          <cell r="AC872">
            <v>96012.800000000003</v>
          </cell>
          <cell r="AF872">
            <v>312041.60000000003</v>
          </cell>
        </row>
        <row r="873">
          <cell r="E873" t="str">
            <v>City of Auburn Dept. of Public Works</v>
          </cell>
          <cell r="J873">
            <v>2009</v>
          </cell>
          <cell r="M873">
            <v>500000</v>
          </cell>
          <cell r="Z873">
            <v>75000</v>
          </cell>
          <cell r="AC873">
            <v>100000</v>
          </cell>
          <cell r="AF873">
            <v>325000</v>
          </cell>
        </row>
        <row r="874">
          <cell r="E874" t="str">
            <v>City of Galt Dept of Public Works</v>
          </cell>
          <cell r="J874">
            <v>2009</v>
          </cell>
          <cell r="M874">
            <v>500000</v>
          </cell>
          <cell r="Z874">
            <v>75000</v>
          </cell>
          <cell r="AC874">
            <v>100000</v>
          </cell>
          <cell r="AF874">
            <v>325000</v>
          </cell>
        </row>
        <row r="875">
          <cell r="E875" t="str">
            <v>City of Winters Dept of Public Works</v>
          </cell>
          <cell r="J875">
            <v>2009</v>
          </cell>
          <cell r="M875">
            <v>500000</v>
          </cell>
          <cell r="Z875">
            <v>75000</v>
          </cell>
          <cell r="AC875">
            <v>100000</v>
          </cell>
          <cell r="AF875">
            <v>325000</v>
          </cell>
        </row>
        <row r="876">
          <cell r="E876" t="str">
            <v>City of Folsom Dept of Public Works</v>
          </cell>
          <cell r="J876">
            <v>2009</v>
          </cell>
          <cell r="M876">
            <v>555000</v>
          </cell>
          <cell r="Z876">
            <v>83250</v>
          </cell>
          <cell r="AC876">
            <v>111000</v>
          </cell>
          <cell r="AF876">
            <v>360750</v>
          </cell>
        </row>
        <row r="877">
          <cell r="E877" t="str">
            <v>City of Galt Dept of Public Works</v>
          </cell>
          <cell r="J877">
            <v>2009</v>
          </cell>
          <cell r="M877">
            <v>575000</v>
          </cell>
          <cell r="Z877">
            <v>86250</v>
          </cell>
          <cell r="AC877">
            <v>115000</v>
          </cell>
          <cell r="AF877">
            <v>373750</v>
          </cell>
        </row>
        <row r="878">
          <cell r="E878" t="str">
            <v>El Dorado County Transportation Commission</v>
          </cell>
          <cell r="J878">
            <v>2009</v>
          </cell>
          <cell r="M878">
            <v>580000</v>
          </cell>
          <cell r="Z878">
            <v>87000</v>
          </cell>
          <cell r="AC878">
            <v>116000</v>
          </cell>
          <cell r="AF878">
            <v>377000</v>
          </cell>
        </row>
        <row r="879">
          <cell r="E879" t="str">
            <v>Sutter County Dept of Public Works</v>
          </cell>
          <cell r="J879">
            <v>2009</v>
          </cell>
          <cell r="M879">
            <v>590760</v>
          </cell>
          <cell r="Z879">
            <v>88614</v>
          </cell>
          <cell r="AC879">
            <v>118152</v>
          </cell>
          <cell r="AF879">
            <v>383994</v>
          </cell>
        </row>
        <row r="880">
          <cell r="E880" t="str">
            <v>City of Lincoln Dept of Public Works</v>
          </cell>
          <cell r="J880">
            <v>2009</v>
          </cell>
          <cell r="M880">
            <v>600000</v>
          </cell>
          <cell r="Z880">
            <v>90000</v>
          </cell>
          <cell r="AC880">
            <v>120000</v>
          </cell>
          <cell r="AF880">
            <v>390000</v>
          </cell>
        </row>
        <row r="881">
          <cell r="E881" t="str">
            <v>Sac. Metro Air Quality Management District</v>
          </cell>
          <cell r="J881">
            <v>2009</v>
          </cell>
          <cell r="M881">
            <v>725000</v>
          </cell>
          <cell r="Z881">
            <v>108750</v>
          </cell>
          <cell r="AC881">
            <v>145000</v>
          </cell>
          <cell r="AF881">
            <v>471250</v>
          </cell>
        </row>
        <row r="882">
          <cell r="E882" t="str">
            <v>City of Lincoln Dept of Public Works</v>
          </cell>
          <cell r="J882">
            <v>2009</v>
          </cell>
          <cell r="M882">
            <v>728867</v>
          </cell>
          <cell r="Z882">
            <v>109330.05</v>
          </cell>
          <cell r="AC882">
            <v>145773.4</v>
          </cell>
          <cell r="AF882">
            <v>473763.55</v>
          </cell>
        </row>
        <row r="883">
          <cell r="E883" t="str">
            <v>City of Davis Dept of Public Works</v>
          </cell>
          <cell r="J883">
            <v>2009</v>
          </cell>
          <cell r="M883">
            <v>800000</v>
          </cell>
          <cell r="Z883">
            <v>120000</v>
          </cell>
          <cell r="AC883">
            <v>160000</v>
          </cell>
          <cell r="AF883">
            <v>520000</v>
          </cell>
        </row>
        <row r="884">
          <cell r="E884" t="str">
            <v>Sacramento County Dept of Transportation</v>
          </cell>
          <cell r="J884">
            <v>2009</v>
          </cell>
          <cell r="M884">
            <v>900000</v>
          </cell>
          <cell r="Z884">
            <v>135000</v>
          </cell>
          <cell r="AC884">
            <v>180000</v>
          </cell>
          <cell r="AF884">
            <v>585000</v>
          </cell>
        </row>
        <row r="885">
          <cell r="E885" t="str">
            <v>Yuba County Dept of Public Works</v>
          </cell>
          <cell r="J885">
            <v>2009</v>
          </cell>
          <cell r="M885">
            <v>1000000</v>
          </cell>
          <cell r="Z885">
            <v>150000</v>
          </cell>
          <cell r="AC885">
            <v>200000</v>
          </cell>
          <cell r="AF885">
            <v>650000</v>
          </cell>
        </row>
        <row r="886">
          <cell r="E886" t="str">
            <v>Placer County Dept of Public Works</v>
          </cell>
          <cell r="J886">
            <v>2009</v>
          </cell>
          <cell r="M886">
            <v>1045145</v>
          </cell>
          <cell r="Z886">
            <v>156771.75</v>
          </cell>
          <cell r="AC886">
            <v>209029</v>
          </cell>
          <cell r="AF886">
            <v>679344.25</v>
          </cell>
        </row>
        <row r="887">
          <cell r="E887" t="str">
            <v>El Dorado County Dept of Transportation</v>
          </cell>
          <cell r="J887">
            <v>2009</v>
          </cell>
          <cell r="M887">
            <v>1067000</v>
          </cell>
          <cell r="Z887">
            <v>160050</v>
          </cell>
          <cell r="AC887">
            <v>213400</v>
          </cell>
          <cell r="AF887">
            <v>693550</v>
          </cell>
        </row>
        <row r="888">
          <cell r="E888" t="str">
            <v>City of Sacramento Dept of Transportation</v>
          </cell>
          <cell r="J888">
            <v>2009</v>
          </cell>
          <cell r="M888">
            <v>1100000</v>
          </cell>
          <cell r="Z888">
            <v>165000</v>
          </cell>
          <cell r="AC888">
            <v>220000</v>
          </cell>
          <cell r="AF888">
            <v>715000</v>
          </cell>
        </row>
        <row r="889">
          <cell r="E889" t="str">
            <v>Sacramento County Dept of Transportation</v>
          </cell>
          <cell r="J889">
            <v>2009</v>
          </cell>
          <cell r="M889">
            <v>1100000</v>
          </cell>
          <cell r="Z889">
            <v>165000</v>
          </cell>
          <cell r="AC889">
            <v>220000</v>
          </cell>
          <cell r="AF889">
            <v>715000</v>
          </cell>
        </row>
        <row r="890">
          <cell r="E890" t="str">
            <v>City of Placerville Dept of Public Works</v>
          </cell>
          <cell r="J890">
            <v>2009</v>
          </cell>
          <cell r="M890">
            <v>1291760</v>
          </cell>
          <cell r="Z890">
            <v>193764</v>
          </cell>
          <cell r="AC890">
            <v>258352</v>
          </cell>
          <cell r="AF890">
            <v>839644</v>
          </cell>
        </row>
        <row r="891">
          <cell r="E891" t="str">
            <v>City of Lincoln Dept of Public Works</v>
          </cell>
          <cell r="J891">
            <v>2009</v>
          </cell>
          <cell r="M891">
            <v>1300000</v>
          </cell>
          <cell r="Z891">
            <v>195000</v>
          </cell>
          <cell r="AC891">
            <v>260000</v>
          </cell>
          <cell r="AF891">
            <v>845000</v>
          </cell>
        </row>
        <row r="892">
          <cell r="E892" t="str">
            <v>Sacramento County Dept of Transportation</v>
          </cell>
          <cell r="J892">
            <v>2009</v>
          </cell>
          <cell r="M892">
            <v>1500000</v>
          </cell>
          <cell r="Z892">
            <v>225000</v>
          </cell>
          <cell r="AC892">
            <v>300000</v>
          </cell>
          <cell r="AF892">
            <v>975000</v>
          </cell>
        </row>
        <row r="893">
          <cell r="E893" t="str">
            <v>Sacramento County Dept of Transportation</v>
          </cell>
          <cell r="J893">
            <v>2009</v>
          </cell>
          <cell r="M893">
            <v>1701825</v>
          </cell>
          <cell r="Z893">
            <v>255273.75</v>
          </cell>
          <cell r="AC893">
            <v>340365</v>
          </cell>
          <cell r="AF893">
            <v>1106186.25</v>
          </cell>
        </row>
        <row r="894">
          <cell r="E894" t="str">
            <v>Sacramento County Dept of Transportation</v>
          </cell>
          <cell r="J894">
            <v>2009</v>
          </cell>
          <cell r="M894">
            <v>1818000</v>
          </cell>
          <cell r="Z894">
            <v>272700</v>
          </cell>
          <cell r="AC894">
            <v>363600</v>
          </cell>
          <cell r="AF894">
            <v>1181700</v>
          </cell>
        </row>
        <row r="895">
          <cell r="E895" t="str">
            <v>City of Rocklin Division of Engineering</v>
          </cell>
          <cell r="J895">
            <v>2009</v>
          </cell>
          <cell r="M895">
            <v>1850000</v>
          </cell>
          <cell r="Z895">
            <v>277500</v>
          </cell>
          <cell r="AC895">
            <v>370000</v>
          </cell>
          <cell r="AF895">
            <v>1202500</v>
          </cell>
        </row>
        <row r="896">
          <cell r="E896" t="str">
            <v>City of Woodland Dept of Public Works</v>
          </cell>
          <cell r="J896">
            <v>2009</v>
          </cell>
          <cell r="M896">
            <v>2122000</v>
          </cell>
          <cell r="Z896">
            <v>318300</v>
          </cell>
          <cell r="AC896">
            <v>424400</v>
          </cell>
          <cell r="AF896">
            <v>1379300</v>
          </cell>
        </row>
        <row r="897">
          <cell r="E897" t="str">
            <v>City of Elk Grove</v>
          </cell>
          <cell r="J897">
            <v>2009</v>
          </cell>
          <cell r="M897">
            <v>2341424</v>
          </cell>
          <cell r="Z897">
            <v>351213.6</v>
          </cell>
          <cell r="AC897">
            <v>468284.80000000005</v>
          </cell>
          <cell r="AF897">
            <v>1521925.6</v>
          </cell>
        </row>
        <row r="898">
          <cell r="E898" t="str">
            <v>City of Rancho Cordova</v>
          </cell>
          <cell r="J898">
            <v>2009</v>
          </cell>
          <cell r="M898">
            <v>2359000</v>
          </cell>
          <cell r="Z898">
            <v>353850</v>
          </cell>
          <cell r="AC898">
            <v>471800</v>
          </cell>
          <cell r="AF898">
            <v>1533350</v>
          </cell>
        </row>
        <row r="899">
          <cell r="E899" t="str">
            <v>City of Sacramento Dept of Transportation</v>
          </cell>
          <cell r="J899">
            <v>2009</v>
          </cell>
          <cell r="M899">
            <v>2863294</v>
          </cell>
          <cell r="Z899">
            <v>429494.1</v>
          </cell>
          <cell r="AC899">
            <v>572658.80000000005</v>
          </cell>
          <cell r="AF899">
            <v>1861141.1</v>
          </cell>
        </row>
        <row r="900">
          <cell r="E900" t="str">
            <v>Caltrans District 3</v>
          </cell>
          <cell r="J900">
            <v>2009</v>
          </cell>
          <cell r="M900">
            <v>3336000</v>
          </cell>
          <cell r="Z900">
            <v>500400</v>
          </cell>
          <cell r="AC900">
            <v>667200</v>
          </cell>
          <cell r="AF900">
            <v>2168400</v>
          </cell>
        </row>
        <row r="901">
          <cell r="E901" t="str">
            <v>City of Sacramento Dept of Transportation</v>
          </cell>
          <cell r="J901">
            <v>2009</v>
          </cell>
          <cell r="M901">
            <v>3351700</v>
          </cell>
          <cell r="Z901">
            <v>502755</v>
          </cell>
          <cell r="AC901">
            <v>670340</v>
          </cell>
          <cell r="AF901">
            <v>2178605</v>
          </cell>
        </row>
        <row r="902">
          <cell r="E902" t="str">
            <v>Caltrans District 3</v>
          </cell>
          <cell r="J902">
            <v>2009</v>
          </cell>
          <cell r="M902">
            <v>3615000</v>
          </cell>
          <cell r="Z902">
            <v>542250</v>
          </cell>
          <cell r="AC902">
            <v>723000</v>
          </cell>
          <cell r="AF902">
            <v>2349750</v>
          </cell>
        </row>
        <row r="903">
          <cell r="E903" t="str">
            <v>City of Sacramento Dept of Transportation</v>
          </cell>
          <cell r="J903">
            <v>2010</v>
          </cell>
          <cell r="M903">
            <v>4000000</v>
          </cell>
          <cell r="Z903">
            <v>600000</v>
          </cell>
          <cell r="AC903">
            <v>800000</v>
          </cell>
          <cell r="AF903">
            <v>2600000</v>
          </cell>
        </row>
        <row r="904">
          <cell r="E904" t="str">
            <v>City of Auburn Dept. of Public Works</v>
          </cell>
          <cell r="J904">
            <v>2010</v>
          </cell>
          <cell r="M904">
            <v>4000000</v>
          </cell>
          <cell r="Z904">
            <v>600000</v>
          </cell>
          <cell r="AC904">
            <v>800000</v>
          </cell>
          <cell r="AF904">
            <v>2600000</v>
          </cell>
        </row>
        <row r="905">
          <cell r="E905" t="str">
            <v>Caltrans District 3</v>
          </cell>
          <cell r="J905">
            <v>2010</v>
          </cell>
          <cell r="M905">
            <v>4023000</v>
          </cell>
          <cell r="Z905">
            <v>603450</v>
          </cell>
          <cell r="AC905">
            <v>804600</v>
          </cell>
          <cell r="AF905">
            <v>2614950</v>
          </cell>
        </row>
        <row r="906">
          <cell r="E906" t="str">
            <v>Caltrans District 3</v>
          </cell>
          <cell r="J906">
            <v>2010</v>
          </cell>
          <cell r="M906">
            <v>4274000</v>
          </cell>
          <cell r="Z906">
            <v>641100</v>
          </cell>
          <cell r="AC906">
            <v>854800</v>
          </cell>
          <cell r="AF906">
            <v>2778100</v>
          </cell>
        </row>
        <row r="907">
          <cell r="E907" t="str">
            <v>El Dorado County Dept of Transportation</v>
          </cell>
          <cell r="J907">
            <v>2010</v>
          </cell>
          <cell r="M907">
            <v>4733800</v>
          </cell>
          <cell r="Z907">
            <v>710070</v>
          </cell>
          <cell r="AC907">
            <v>946760</v>
          </cell>
          <cell r="AF907">
            <v>3076970</v>
          </cell>
        </row>
        <row r="908">
          <cell r="E908" t="str">
            <v>City of Roseville Dept of Public Works</v>
          </cell>
          <cell r="J908" t="str">
            <v>2010</v>
          </cell>
          <cell r="M908" t="str">
            <v>5000000</v>
          </cell>
          <cell r="Z908">
            <v>750000</v>
          </cell>
          <cell r="AC908">
            <v>1000000</v>
          </cell>
          <cell r="AF908">
            <v>3250000</v>
          </cell>
        </row>
        <row r="909">
          <cell r="E909" t="str">
            <v>City of Roseville Dept of Public Works</v>
          </cell>
          <cell r="J909">
            <v>2010</v>
          </cell>
          <cell r="M909">
            <v>5850000</v>
          </cell>
          <cell r="Z909">
            <v>877500</v>
          </cell>
          <cell r="AC909">
            <v>1170000</v>
          </cell>
          <cell r="AF909">
            <v>3802500</v>
          </cell>
        </row>
        <row r="910">
          <cell r="E910" t="str">
            <v>City of Citrus Heights</v>
          </cell>
          <cell r="J910">
            <v>2010</v>
          </cell>
          <cell r="M910">
            <v>6485000</v>
          </cell>
          <cell r="Z910">
            <v>972750</v>
          </cell>
          <cell r="AC910">
            <v>1297000</v>
          </cell>
          <cell r="AF910">
            <v>4215250</v>
          </cell>
        </row>
        <row r="911">
          <cell r="E911" t="str">
            <v>Sacramento County Dept of Transportation</v>
          </cell>
          <cell r="J911">
            <v>2010</v>
          </cell>
          <cell r="M911">
            <v>8480000</v>
          </cell>
          <cell r="Z911">
            <v>1272000</v>
          </cell>
          <cell r="AC911">
            <v>1696000</v>
          </cell>
          <cell r="AF911">
            <v>5512000</v>
          </cell>
        </row>
        <row r="912">
          <cell r="E912" t="str">
            <v>City of Citrus Heights</v>
          </cell>
          <cell r="J912">
            <v>2010</v>
          </cell>
          <cell r="M912">
            <v>8880000</v>
          </cell>
          <cell r="Z912">
            <v>1332000</v>
          </cell>
          <cell r="AC912">
            <v>1776000</v>
          </cell>
          <cell r="AF912">
            <v>5772000</v>
          </cell>
        </row>
        <row r="913">
          <cell r="E913" t="str">
            <v>Caltrans District 3</v>
          </cell>
          <cell r="J913">
            <v>2010</v>
          </cell>
          <cell r="M913">
            <v>9666000</v>
          </cell>
          <cell r="Z913">
            <v>1449900</v>
          </cell>
          <cell r="AC913">
            <v>1933200</v>
          </cell>
          <cell r="AF913">
            <v>6282900</v>
          </cell>
        </row>
        <row r="914">
          <cell r="E914" t="str">
            <v>City of Rancho Cordova</v>
          </cell>
          <cell r="J914">
            <v>2012</v>
          </cell>
          <cell r="M914">
            <v>10947600</v>
          </cell>
          <cell r="Z914">
            <v>1642140</v>
          </cell>
          <cell r="AC914">
            <v>2189520</v>
          </cell>
          <cell r="AF914">
            <v>7115940</v>
          </cell>
        </row>
        <row r="915">
          <cell r="E915" t="str">
            <v>El Dorado County Dept of Transportation</v>
          </cell>
          <cell r="J915">
            <v>2013</v>
          </cell>
          <cell r="M915">
            <v>32878000</v>
          </cell>
          <cell r="Z915">
            <v>4931700</v>
          </cell>
          <cell r="AC915">
            <v>6575600</v>
          </cell>
          <cell r="AF915">
            <v>21370700</v>
          </cell>
        </row>
        <row r="916">
          <cell r="E916" t="str">
            <v>City of Lincoln Dept of Public Works</v>
          </cell>
          <cell r="J916">
            <v>2010</v>
          </cell>
          <cell r="M916">
            <v>1000000</v>
          </cell>
          <cell r="Y916">
            <v>2007</v>
          </cell>
          <cell r="Z916">
            <v>150000</v>
          </cell>
          <cell r="AB916">
            <v>2008</v>
          </cell>
          <cell r="AC916">
            <v>200000</v>
          </cell>
          <cell r="AE916">
            <v>2009</v>
          </cell>
          <cell r="AF916">
            <v>650000</v>
          </cell>
        </row>
        <row r="917">
          <cell r="E917" t="str">
            <v>Placer County Dept of Public Works</v>
          </cell>
          <cell r="J917">
            <v>2010</v>
          </cell>
          <cell r="M917">
            <v>1000000</v>
          </cell>
          <cell r="Y917">
            <v>2007</v>
          </cell>
          <cell r="Z917">
            <v>150000</v>
          </cell>
          <cell r="AB917">
            <v>2008</v>
          </cell>
          <cell r="AC917">
            <v>200000</v>
          </cell>
          <cell r="AE917">
            <v>2009</v>
          </cell>
          <cell r="AF917">
            <v>650000</v>
          </cell>
        </row>
        <row r="918">
          <cell r="E918" t="str">
            <v>Placer County Dept of Public Works</v>
          </cell>
          <cell r="J918">
            <v>2010</v>
          </cell>
          <cell r="M918">
            <v>1481600</v>
          </cell>
          <cell r="Y918">
            <v>2007</v>
          </cell>
          <cell r="Z918">
            <v>222240</v>
          </cell>
          <cell r="AB918">
            <v>2008</v>
          </cell>
          <cell r="AC918">
            <v>296320</v>
          </cell>
          <cell r="AE918">
            <v>2009</v>
          </cell>
          <cell r="AF918">
            <v>963040</v>
          </cell>
        </row>
        <row r="919">
          <cell r="E919" t="str">
            <v>City of Lincoln Dept of Public Works</v>
          </cell>
          <cell r="J919">
            <v>2010</v>
          </cell>
          <cell r="M919">
            <v>2252000</v>
          </cell>
          <cell r="Y919">
            <v>2007</v>
          </cell>
          <cell r="Z919">
            <v>337800</v>
          </cell>
          <cell r="AB919">
            <v>2008</v>
          </cell>
          <cell r="AC919">
            <v>450400</v>
          </cell>
          <cell r="AE919">
            <v>2009</v>
          </cell>
          <cell r="AF919">
            <v>1463800</v>
          </cell>
        </row>
        <row r="920">
          <cell r="E920" t="str">
            <v>City of Rocklin Division of Engineering</v>
          </cell>
          <cell r="J920">
            <v>2010</v>
          </cell>
          <cell r="M920">
            <v>2484000</v>
          </cell>
          <cell r="Y920">
            <v>2007</v>
          </cell>
          <cell r="Z920">
            <v>372600</v>
          </cell>
          <cell r="AB920">
            <v>2008</v>
          </cell>
          <cell r="AC920">
            <v>496800</v>
          </cell>
          <cell r="AE920">
            <v>2009</v>
          </cell>
          <cell r="AF920">
            <v>1614600</v>
          </cell>
        </row>
        <row r="921">
          <cell r="E921" t="str">
            <v>City of Rocklin Division of Engineering</v>
          </cell>
          <cell r="J921">
            <v>2010</v>
          </cell>
          <cell r="M921">
            <v>3083809</v>
          </cell>
          <cell r="Y921">
            <v>2007</v>
          </cell>
          <cell r="Z921">
            <v>462571.35</v>
          </cell>
          <cell r="AB921">
            <v>2008</v>
          </cell>
          <cell r="AC921">
            <v>616761.80000000005</v>
          </cell>
          <cell r="AE921">
            <v>2009</v>
          </cell>
          <cell r="AF921">
            <v>2004475.85</v>
          </cell>
        </row>
        <row r="922">
          <cell r="E922" t="str">
            <v>Placer County Dept of Public Works</v>
          </cell>
          <cell r="J922">
            <v>2010</v>
          </cell>
          <cell r="M922">
            <v>3812300</v>
          </cell>
          <cell r="Y922">
            <v>2007</v>
          </cell>
          <cell r="Z922">
            <v>571845</v>
          </cell>
          <cell r="AB922">
            <v>2008</v>
          </cell>
          <cell r="AC922">
            <v>762460</v>
          </cell>
          <cell r="AE922">
            <v>2009</v>
          </cell>
          <cell r="AF922">
            <v>2477995</v>
          </cell>
        </row>
        <row r="923">
          <cell r="E923" t="str">
            <v>Placer County Dept of Public Works</v>
          </cell>
          <cell r="J923">
            <v>2011</v>
          </cell>
          <cell r="M923">
            <v>4500000</v>
          </cell>
          <cell r="Y923">
            <v>2007</v>
          </cell>
          <cell r="Z923">
            <v>675000</v>
          </cell>
          <cell r="AB923">
            <v>2009</v>
          </cell>
          <cell r="AC923">
            <v>900000</v>
          </cell>
          <cell r="AE923">
            <v>2010</v>
          </cell>
          <cell r="AF923">
            <v>2925000</v>
          </cell>
        </row>
        <row r="924">
          <cell r="E924" t="str">
            <v>El Dorado County Dept of Transportation</v>
          </cell>
          <cell r="J924">
            <v>2013</v>
          </cell>
          <cell r="M924">
            <v>19057500</v>
          </cell>
          <cell r="Y924">
            <v>2007</v>
          </cell>
          <cell r="Z924">
            <v>2858625</v>
          </cell>
          <cell r="AB924">
            <v>2010</v>
          </cell>
          <cell r="AC924">
            <v>3811500</v>
          </cell>
          <cell r="AE924">
            <v>2011</v>
          </cell>
          <cell r="AF924">
            <v>12387375</v>
          </cell>
        </row>
        <row r="925">
          <cell r="E925" t="str">
            <v>Caltrans District 3</v>
          </cell>
          <cell r="J925">
            <v>2014</v>
          </cell>
          <cell r="M925">
            <v>60578000</v>
          </cell>
          <cell r="Y925">
            <v>2007</v>
          </cell>
          <cell r="Z925">
            <v>9086700</v>
          </cell>
          <cell r="AB925">
            <v>2010</v>
          </cell>
          <cell r="AC925">
            <v>12115600</v>
          </cell>
          <cell r="AE925">
            <v>2012</v>
          </cell>
          <cell r="AF925">
            <v>39375700</v>
          </cell>
        </row>
        <row r="926">
          <cell r="E926" t="str">
            <v>City of Lincoln Dept of Public Works</v>
          </cell>
          <cell r="J926">
            <v>2010</v>
          </cell>
          <cell r="M926">
            <v>175000</v>
          </cell>
          <cell r="Z926">
            <v>26250</v>
          </cell>
          <cell r="AC926">
            <v>35000</v>
          </cell>
          <cell r="AF926">
            <v>113750</v>
          </cell>
        </row>
        <row r="927">
          <cell r="E927" t="str">
            <v>City of Lincoln Dept of Public Works</v>
          </cell>
          <cell r="J927">
            <v>2010</v>
          </cell>
          <cell r="M927">
            <v>600000</v>
          </cell>
          <cell r="Z927">
            <v>90000</v>
          </cell>
          <cell r="AC927">
            <v>120000</v>
          </cell>
          <cell r="AF927">
            <v>390000</v>
          </cell>
        </row>
        <row r="928">
          <cell r="E928" t="str">
            <v>City of Lincoln Dept of Public Works</v>
          </cell>
          <cell r="J928">
            <v>2010</v>
          </cell>
          <cell r="M928">
            <v>759000</v>
          </cell>
          <cell r="Z928">
            <v>113850</v>
          </cell>
          <cell r="AC928">
            <v>151800</v>
          </cell>
          <cell r="AF928">
            <v>493350</v>
          </cell>
        </row>
        <row r="929">
          <cell r="E929" t="str">
            <v>Placer County Dept of Public Works</v>
          </cell>
          <cell r="J929">
            <v>2010</v>
          </cell>
          <cell r="M929">
            <v>500000</v>
          </cell>
          <cell r="Y929">
            <v>2007</v>
          </cell>
          <cell r="Z929">
            <v>75000</v>
          </cell>
          <cell r="AB929">
            <v>2008</v>
          </cell>
          <cell r="AC929">
            <v>100000</v>
          </cell>
          <cell r="AE929">
            <v>2009</v>
          </cell>
          <cell r="AF929">
            <v>325000</v>
          </cell>
        </row>
        <row r="930">
          <cell r="E930" t="str">
            <v>Sutter County Dept of Public Works</v>
          </cell>
          <cell r="J930">
            <v>2010</v>
          </cell>
          <cell r="M930">
            <v>688000</v>
          </cell>
          <cell r="Y930">
            <v>2007</v>
          </cell>
          <cell r="Z930">
            <v>103200</v>
          </cell>
          <cell r="AB930">
            <v>2008</v>
          </cell>
          <cell r="AC930">
            <v>137600</v>
          </cell>
          <cell r="AE930">
            <v>2009</v>
          </cell>
          <cell r="AF930">
            <v>447200</v>
          </cell>
        </row>
        <row r="931">
          <cell r="E931" t="str">
            <v>City of Sacramento Dept of Transportation</v>
          </cell>
          <cell r="J931">
            <v>2010</v>
          </cell>
          <cell r="M931">
            <v>798000</v>
          </cell>
          <cell r="Y931">
            <v>2007</v>
          </cell>
          <cell r="Z931">
            <v>119700</v>
          </cell>
          <cell r="AB931">
            <v>2008</v>
          </cell>
          <cell r="AC931">
            <v>159600</v>
          </cell>
          <cell r="AE931">
            <v>2009</v>
          </cell>
          <cell r="AF931">
            <v>518700</v>
          </cell>
        </row>
        <row r="932">
          <cell r="E932" t="str">
            <v>City of Rocklin Division of Engineering</v>
          </cell>
          <cell r="J932">
            <v>2010</v>
          </cell>
          <cell r="M932">
            <v>900000</v>
          </cell>
          <cell r="Y932">
            <v>2007</v>
          </cell>
          <cell r="Z932">
            <v>135000</v>
          </cell>
          <cell r="AB932">
            <v>2008</v>
          </cell>
          <cell r="AC932">
            <v>180000</v>
          </cell>
          <cell r="AE932">
            <v>2009</v>
          </cell>
          <cell r="AF932">
            <v>585000</v>
          </cell>
        </row>
        <row r="933">
          <cell r="E933" t="str">
            <v>City of Folsom Dept of Public Works</v>
          </cell>
          <cell r="J933">
            <v>2010</v>
          </cell>
          <cell r="M933">
            <v>1100000</v>
          </cell>
          <cell r="Y933">
            <v>2007</v>
          </cell>
          <cell r="Z933">
            <v>165000</v>
          </cell>
          <cell r="AB933">
            <v>2008</v>
          </cell>
          <cell r="AC933">
            <v>220000</v>
          </cell>
          <cell r="AE933">
            <v>2009</v>
          </cell>
          <cell r="AF933">
            <v>715000</v>
          </cell>
        </row>
        <row r="934">
          <cell r="E934" t="str">
            <v>Yuba County Dept of Public Works</v>
          </cell>
          <cell r="J934">
            <v>2010</v>
          </cell>
          <cell r="M934">
            <v>1300000</v>
          </cell>
          <cell r="Y934">
            <v>2007</v>
          </cell>
          <cell r="Z934">
            <v>195000</v>
          </cell>
          <cell r="AB934">
            <v>2008</v>
          </cell>
          <cell r="AC934">
            <v>260000</v>
          </cell>
          <cell r="AE934">
            <v>2009</v>
          </cell>
          <cell r="AF934">
            <v>845000</v>
          </cell>
        </row>
        <row r="935">
          <cell r="E935" t="str">
            <v>El Dorado County Dept of Transportation</v>
          </cell>
          <cell r="J935">
            <v>2010</v>
          </cell>
          <cell r="M935">
            <v>1400000</v>
          </cell>
          <cell r="Y935">
            <v>2007</v>
          </cell>
          <cell r="Z935">
            <v>210000</v>
          </cell>
          <cell r="AB935">
            <v>2008</v>
          </cell>
          <cell r="AC935">
            <v>280000</v>
          </cell>
          <cell r="AE935">
            <v>2009</v>
          </cell>
          <cell r="AF935">
            <v>910000</v>
          </cell>
        </row>
        <row r="936">
          <cell r="E936" t="str">
            <v>Sacramento County Dept of Transportation</v>
          </cell>
          <cell r="J936">
            <v>2010</v>
          </cell>
          <cell r="M936">
            <v>1662000</v>
          </cell>
          <cell r="Y936">
            <v>2007</v>
          </cell>
          <cell r="Z936">
            <v>249300</v>
          </cell>
          <cell r="AB936">
            <v>2008</v>
          </cell>
          <cell r="AC936">
            <v>332400</v>
          </cell>
          <cell r="AE936">
            <v>2009</v>
          </cell>
          <cell r="AF936">
            <v>1080300</v>
          </cell>
        </row>
        <row r="937">
          <cell r="E937" t="str">
            <v>City of Woodland Dept of Public Works</v>
          </cell>
          <cell r="J937">
            <v>2010</v>
          </cell>
          <cell r="M937">
            <v>1933150</v>
          </cell>
          <cell r="Y937">
            <v>2007</v>
          </cell>
          <cell r="Z937">
            <v>289972.5</v>
          </cell>
          <cell r="AB937">
            <v>2008</v>
          </cell>
          <cell r="AC937">
            <v>386630</v>
          </cell>
          <cell r="AE937">
            <v>2009</v>
          </cell>
          <cell r="AF937">
            <v>1256547.5</v>
          </cell>
        </row>
        <row r="938">
          <cell r="E938" t="str">
            <v>City of Lincoln Dept of Public Works</v>
          </cell>
          <cell r="J938">
            <v>2010</v>
          </cell>
          <cell r="M938">
            <v>2000000</v>
          </cell>
          <cell r="Y938">
            <v>2007</v>
          </cell>
          <cell r="Z938">
            <v>300000</v>
          </cell>
          <cell r="AB938">
            <v>2008</v>
          </cell>
          <cell r="AC938">
            <v>400000</v>
          </cell>
          <cell r="AE938">
            <v>2009</v>
          </cell>
          <cell r="AF938">
            <v>1300000</v>
          </cell>
        </row>
        <row r="939">
          <cell r="E939" t="str">
            <v>Placer County Dept of Public Works</v>
          </cell>
          <cell r="J939">
            <v>2010</v>
          </cell>
          <cell r="M939">
            <v>2000000</v>
          </cell>
          <cell r="Y939">
            <v>2007</v>
          </cell>
          <cell r="Z939">
            <v>300000</v>
          </cell>
          <cell r="AB939">
            <v>2008</v>
          </cell>
          <cell r="AC939">
            <v>400000</v>
          </cell>
          <cell r="AE939">
            <v>2009</v>
          </cell>
          <cell r="AF939">
            <v>1300000</v>
          </cell>
        </row>
        <row r="940">
          <cell r="E940" t="str">
            <v>Sacramento County Dept of Transportation</v>
          </cell>
          <cell r="J940">
            <v>2010</v>
          </cell>
          <cell r="M940">
            <v>3020000</v>
          </cell>
          <cell r="Y940">
            <v>2007</v>
          </cell>
          <cell r="Z940">
            <v>453000</v>
          </cell>
          <cell r="AB940">
            <v>2008</v>
          </cell>
          <cell r="AC940">
            <v>604000</v>
          </cell>
          <cell r="AE940">
            <v>2009</v>
          </cell>
          <cell r="AF940">
            <v>1963000</v>
          </cell>
        </row>
        <row r="941">
          <cell r="E941" t="str">
            <v>City of Woodland Dept of Public Works</v>
          </cell>
          <cell r="J941">
            <v>2010</v>
          </cell>
          <cell r="M941">
            <v>3100000</v>
          </cell>
          <cell r="Y941">
            <v>2007</v>
          </cell>
          <cell r="Z941">
            <v>465000</v>
          </cell>
          <cell r="AB941">
            <v>2008</v>
          </cell>
          <cell r="AC941">
            <v>620000</v>
          </cell>
          <cell r="AE941">
            <v>2009</v>
          </cell>
          <cell r="AF941">
            <v>2015000</v>
          </cell>
        </row>
        <row r="942">
          <cell r="E942" t="str">
            <v>City of Sacramento Dept of Transportation</v>
          </cell>
          <cell r="J942">
            <v>2010</v>
          </cell>
          <cell r="M942">
            <v>3185000</v>
          </cell>
          <cell r="Y942">
            <v>2007</v>
          </cell>
          <cell r="Z942">
            <v>477750</v>
          </cell>
          <cell r="AB942">
            <v>2008</v>
          </cell>
          <cell r="AC942">
            <v>637000</v>
          </cell>
          <cell r="AE942">
            <v>2009</v>
          </cell>
          <cell r="AF942">
            <v>2070250</v>
          </cell>
        </row>
        <row r="943">
          <cell r="E943" t="str">
            <v>City of Rocklin Division of Engineering</v>
          </cell>
          <cell r="J943">
            <v>2010</v>
          </cell>
          <cell r="M943">
            <v>3200000</v>
          </cell>
          <cell r="Y943">
            <v>2007</v>
          </cell>
          <cell r="Z943">
            <v>480000</v>
          </cell>
          <cell r="AB943">
            <v>2008</v>
          </cell>
          <cell r="AC943">
            <v>640000</v>
          </cell>
          <cell r="AE943">
            <v>2009</v>
          </cell>
          <cell r="AF943">
            <v>2080000</v>
          </cell>
        </row>
        <row r="944">
          <cell r="E944" t="str">
            <v>Town of Loomis Dept of Public Works</v>
          </cell>
          <cell r="J944">
            <v>2010</v>
          </cell>
          <cell r="M944">
            <v>3600000</v>
          </cell>
          <cell r="Y944">
            <v>2007</v>
          </cell>
          <cell r="Z944">
            <v>540000</v>
          </cell>
          <cell r="AB944">
            <v>2008</v>
          </cell>
          <cell r="AC944">
            <v>720000</v>
          </cell>
          <cell r="AE944">
            <v>2009</v>
          </cell>
          <cell r="AF944">
            <v>2340000</v>
          </cell>
        </row>
        <row r="945">
          <cell r="E945" t="str">
            <v>City of Yuba City Dept of Public Works</v>
          </cell>
          <cell r="J945">
            <v>2010</v>
          </cell>
          <cell r="M945">
            <v>3700000</v>
          </cell>
          <cell r="Y945">
            <v>2007</v>
          </cell>
          <cell r="Z945">
            <v>555000</v>
          </cell>
          <cell r="AB945">
            <v>2008</v>
          </cell>
          <cell r="AC945">
            <v>740000</v>
          </cell>
          <cell r="AE945">
            <v>2009</v>
          </cell>
          <cell r="AF945">
            <v>2405000</v>
          </cell>
        </row>
        <row r="946">
          <cell r="E946" t="str">
            <v>Sacramento County Dept of Transportation</v>
          </cell>
          <cell r="J946">
            <v>2011</v>
          </cell>
          <cell r="M946">
            <v>4000000</v>
          </cell>
          <cell r="Y946">
            <v>2007</v>
          </cell>
          <cell r="Z946">
            <v>600000</v>
          </cell>
          <cell r="AB946">
            <v>2009</v>
          </cell>
          <cell r="AC946">
            <v>800000</v>
          </cell>
          <cell r="AE946">
            <v>2010</v>
          </cell>
          <cell r="AF946">
            <v>2600000</v>
          </cell>
        </row>
        <row r="947">
          <cell r="E947" t="str">
            <v>Yuba County Dept of Public Works</v>
          </cell>
          <cell r="J947">
            <v>2011</v>
          </cell>
          <cell r="M947">
            <v>5000000</v>
          </cell>
          <cell r="Y947">
            <v>2007</v>
          </cell>
          <cell r="Z947">
            <v>750000</v>
          </cell>
          <cell r="AB947">
            <v>2009</v>
          </cell>
          <cell r="AC947">
            <v>1000000</v>
          </cell>
          <cell r="AE947">
            <v>2010</v>
          </cell>
          <cell r="AF947">
            <v>3250000</v>
          </cell>
        </row>
        <row r="948">
          <cell r="E948" t="str">
            <v>City of Rancho Cordova</v>
          </cell>
          <cell r="J948">
            <v>2011</v>
          </cell>
          <cell r="M948">
            <v>5910360</v>
          </cell>
          <cell r="Y948">
            <v>2007</v>
          </cell>
          <cell r="Z948">
            <v>886554</v>
          </cell>
          <cell r="AB948">
            <v>2009</v>
          </cell>
          <cell r="AC948">
            <v>1182072</v>
          </cell>
          <cell r="AE948">
            <v>2010</v>
          </cell>
          <cell r="AF948">
            <v>3841734</v>
          </cell>
        </row>
        <row r="949">
          <cell r="E949" t="str">
            <v>Placer County Dept of Public Works</v>
          </cell>
          <cell r="J949">
            <v>2011</v>
          </cell>
          <cell r="M949">
            <v>6000000</v>
          </cell>
          <cell r="Y949">
            <v>2007</v>
          </cell>
          <cell r="Z949">
            <v>900000</v>
          </cell>
          <cell r="AB949">
            <v>2009</v>
          </cell>
          <cell r="AC949">
            <v>1200000</v>
          </cell>
          <cell r="AE949">
            <v>2010</v>
          </cell>
          <cell r="AF949">
            <v>3900000</v>
          </cell>
        </row>
        <row r="950">
          <cell r="E950" t="str">
            <v>Yuba County Dept of Public Works</v>
          </cell>
          <cell r="J950">
            <v>2011</v>
          </cell>
          <cell r="M950">
            <v>6600000</v>
          </cell>
          <cell r="Y950">
            <v>2007</v>
          </cell>
          <cell r="Z950">
            <v>990000</v>
          </cell>
          <cell r="AB950">
            <v>2009</v>
          </cell>
          <cell r="AC950">
            <v>1320000</v>
          </cell>
          <cell r="AE950">
            <v>2010</v>
          </cell>
          <cell r="AF950">
            <v>4290000</v>
          </cell>
        </row>
        <row r="951">
          <cell r="E951" t="str">
            <v>City of Sacramento Dept of Transportation</v>
          </cell>
          <cell r="J951">
            <v>2011</v>
          </cell>
          <cell r="M951">
            <v>8000000</v>
          </cell>
          <cell r="Y951">
            <v>2007</v>
          </cell>
          <cell r="Z951">
            <v>1200000</v>
          </cell>
          <cell r="AB951">
            <v>2009</v>
          </cell>
          <cell r="AC951">
            <v>1600000</v>
          </cell>
          <cell r="AE951">
            <v>2010</v>
          </cell>
          <cell r="AF951">
            <v>5200000</v>
          </cell>
        </row>
        <row r="952">
          <cell r="E952" t="str">
            <v>Sacramento County Dept of Transportation</v>
          </cell>
          <cell r="J952">
            <v>2011</v>
          </cell>
          <cell r="M952">
            <v>9734000</v>
          </cell>
          <cell r="Y952">
            <v>2007</v>
          </cell>
          <cell r="Z952">
            <v>1460100</v>
          </cell>
          <cell r="AB952">
            <v>2009</v>
          </cell>
          <cell r="AC952">
            <v>1946800</v>
          </cell>
          <cell r="AE952">
            <v>2010</v>
          </cell>
          <cell r="AF952">
            <v>6327100</v>
          </cell>
        </row>
        <row r="953">
          <cell r="E953" t="str">
            <v>El Dorado County Dept of Transportation</v>
          </cell>
          <cell r="J953">
            <v>2013</v>
          </cell>
          <cell r="M953">
            <v>14344000</v>
          </cell>
          <cell r="Y953">
            <v>2007</v>
          </cell>
          <cell r="Z953">
            <v>2151600</v>
          </cell>
          <cell r="AB953">
            <v>2010</v>
          </cell>
          <cell r="AC953">
            <v>2868800</v>
          </cell>
          <cell r="AE953">
            <v>2011</v>
          </cell>
          <cell r="AF953">
            <v>9323600</v>
          </cell>
        </row>
        <row r="954">
          <cell r="E954" t="str">
            <v>Sacramento County Dept of Transportation</v>
          </cell>
          <cell r="J954">
            <v>2013</v>
          </cell>
          <cell r="M954">
            <v>15000000</v>
          </cell>
          <cell r="Y954">
            <v>2007</v>
          </cell>
          <cell r="Z954">
            <v>2250000</v>
          </cell>
          <cell r="AB954">
            <v>2010</v>
          </cell>
          <cell r="AC954">
            <v>3000000</v>
          </cell>
          <cell r="AE954">
            <v>2011</v>
          </cell>
          <cell r="AF954">
            <v>9750000</v>
          </cell>
        </row>
        <row r="955">
          <cell r="E955" t="str">
            <v>City of Rancho Cordova</v>
          </cell>
          <cell r="J955">
            <v>2013</v>
          </cell>
          <cell r="M955">
            <v>20580000</v>
          </cell>
          <cell r="Y955">
            <v>2007</v>
          </cell>
          <cell r="Z955">
            <v>3087000</v>
          </cell>
          <cell r="AB955">
            <v>2010</v>
          </cell>
          <cell r="AC955">
            <v>4116000</v>
          </cell>
          <cell r="AE955">
            <v>2011</v>
          </cell>
          <cell r="AF955">
            <v>13377000</v>
          </cell>
        </row>
        <row r="956">
          <cell r="E956" t="str">
            <v>El Dorado County Dept of Transportation</v>
          </cell>
          <cell r="J956">
            <v>2013</v>
          </cell>
          <cell r="M956">
            <v>23239000</v>
          </cell>
          <cell r="Y956">
            <v>2007</v>
          </cell>
          <cell r="Z956">
            <v>3485850</v>
          </cell>
          <cell r="AB956">
            <v>2010</v>
          </cell>
          <cell r="AC956">
            <v>4647800</v>
          </cell>
          <cell r="AE956">
            <v>2011</v>
          </cell>
          <cell r="AF956">
            <v>15105350</v>
          </cell>
        </row>
        <row r="957">
          <cell r="E957" t="str">
            <v>Sacramento County Dept of Transportation</v>
          </cell>
          <cell r="J957">
            <v>2013</v>
          </cell>
          <cell r="M957">
            <v>26600000</v>
          </cell>
          <cell r="Y957">
            <v>2007</v>
          </cell>
          <cell r="Z957">
            <v>3990000</v>
          </cell>
          <cell r="AB957">
            <v>2010</v>
          </cell>
          <cell r="AC957">
            <v>5320000</v>
          </cell>
          <cell r="AE957">
            <v>2011</v>
          </cell>
          <cell r="AF957">
            <v>17290000</v>
          </cell>
        </row>
        <row r="958">
          <cell r="E958" t="str">
            <v>City of West Sacramento Dept of Public Works</v>
          </cell>
          <cell r="J958">
            <v>2017</v>
          </cell>
          <cell r="M958">
            <v>100000000</v>
          </cell>
          <cell r="Y958">
            <v>2007</v>
          </cell>
          <cell r="Z958">
            <v>15000000</v>
          </cell>
          <cell r="AB958">
            <v>2012</v>
          </cell>
          <cell r="AC958">
            <v>20000000</v>
          </cell>
          <cell r="AE958">
            <v>2015</v>
          </cell>
          <cell r="AF958">
            <v>65000000</v>
          </cell>
        </row>
        <row r="959">
          <cell r="E959" t="str">
            <v>City of Lincoln Dept of Public Works</v>
          </cell>
          <cell r="J959">
            <v>2010</v>
          </cell>
          <cell r="M959">
            <v>174400</v>
          </cell>
          <cell r="Z959">
            <v>26160</v>
          </cell>
          <cell r="AC959">
            <v>34880</v>
          </cell>
          <cell r="AF959">
            <v>113360</v>
          </cell>
        </row>
        <row r="960">
          <cell r="E960" t="str">
            <v>City of Auburn Dept. of Public Works</v>
          </cell>
          <cell r="J960">
            <v>2010</v>
          </cell>
          <cell r="M960">
            <v>200000</v>
          </cell>
          <cell r="Z960">
            <v>30000</v>
          </cell>
          <cell r="AC960">
            <v>40000</v>
          </cell>
          <cell r="AF960">
            <v>130000</v>
          </cell>
        </row>
        <row r="961">
          <cell r="E961" t="str">
            <v>City of Roseville Dept of Public Works</v>
          </cell>
          <cell r="J961">
            <v>2010</v>
          </cell>
          <cell r="M961">
            <v>200000</v>
          </cell>
          <cell r="Z961">
            <v>30000</v>
          </cell>
          <cell r="AC961">
            <v>40000</v>
          </cell>
          <cell r="AF961">
            <v>130000</v>
          </cell>
        </row>
        <row r="962">
          <cell r="E962" t="str">
            <v>City of Live Oak</v>
          </cell>
          <cell r="J962">
            <v>2010</v>
          </cell>
          <cell r="M962">
            <v>200000</v>
          </cell>
          <cell r="Z962">
            <v>30000</v>
          </cell>
          <cell r="AC962">
            <v>40000</v>
          </cell>
          <cell r="AF962">
            <v>130000</v>
          </cell>
        </row>
        <row r="963">
          <cell r="E963" t="str">
            <v>City of Lincoln Dept of Public Works</v>
          </cell>
          <cell r="J963">
            <v>2010</v>
          </cell>
          <cell r="M963">
            <v>210000</v>
          </cell>
          <cell r="Z963">
            <v>31500</v>
          </cell>
          <cell r="AC963">
            <v>42000</v>
          </cell>
          <cell r="AF963">
            <v>136500</v>
          </cell>
        </row>
        <row r="964">
          <cell r="E964" t="str">
            <v>Yuba County Dept of Public Works</v>
          </cell>
          <cell r="J964">
            <v>2010</v>
          </cell>
          <cell r="M964">
            <v>215000</v>
          </cell>
          <cell r="Z964">
            <v>32250</v>
          </cell>
          <cell r="AC964">
            <v>43000</v>
          </cell>
          <cell r="AF964">
            <v>139750</v>
          </cell>
        </row>
        <row r="965">
          <cell r="E965" t="str">
            <v>Town of Loomis Dept of Public Works</v>
          </cell>
          <cell r="J965">
            <v>2010</v>
          </cell>
          <cell r="M965">
            <v>300000</v>
          </cell>
          <cell r="Z965">
            <v>45000</v>
          </cell>
          <cell r="AC965">
            <v>60000</v>
          </cell>
          <cell r="AF965">
            <v>195000</v>
          </cell>
        </row>
        <row r="966">
          <cell r="E966" t="str">
            <v>Town of Loomis Dept of Public Works</v>
          </cell>
          <cell r="J966">
            <v>2010</v>
          </cell>
          <cell r="M966">
            <v>300000</v>
          </cell>
          <cell r="Z966">
            <v>45000</v>
          </cell>
          <cell r="AC966">
            <v>60000</v>
          </cell>
          <cell r="AF966">
            <v>195000</v>
          </cell>
        </row>
        <row r="967">
          <cell r="E967" t="str">
            <v>Town of Loomis Dept of Public Works</v>
          </cell>
          <cell r="J967">
            <v>2010</v>
          </cell>
          <cell r="M967">
            <v>400000</v>
          </cell>
          <cell r="Z967">
            <v>60000</v>
          </cell>
          <cell r="AC967">
            <v>80000</v>
          </cell>
          <cell r="AF967">
            <v>260000</v>
          </cell>
        </row>
        <row r="968">
          <cell r="E968" t="str">
            <v>City of Auburn Dept. of Public Works</v>
          </cell>
          <cell r="J968">
            <v>2010</v>
          </cell>
          <cell r="M968">
            <v>400000</v>
          </cell>
          <cell r="Z968">
            <v>60000</v>
          </cell>
          <cell r="AC968">
            <v>80000</v>
          </cell>
          <cell r="AF968">
            <v>260000</v>
          </cell>
        </row>
        <row r="969">
          <cell r="E969" t="str">
            <v>Sutter County Dept of Public Works</v>
          </cell>
          <cell r="J969">
            <v>2010</v>
          </cell>
          <cell r="M969">
            <v>445000</v>
          </cell>
          <cell r="Z969">
            <v>66750</v>
          </cell>
          <cell r="AC969">
            <v>89000</v>
          </cell>
          <cell r="AF969">
            <v>289250</v>
          </cell>
        </row>
        <row r="970">
          <cell r="E970" t="str">
            <v>City of Lincoln Dept of Public Works</v>
          </cell>
          <cell r="J970">
            <v>2010</v>
          </cell>
          <cell r="M970">
            <v>450000</v>
          </cell>
          <cell r="Z970">
            <v>67500</v>
          </cell>
          <cell r="AC970">
            <v>90000</v>
          </cell>
          <cell r="AF970">
            <v>292500</v>
          </cell>
        </row>
        <row r="971">
          <cell r="E971" t="str">
            <v>City of Lincoln Dept of Public Works</v>
          </cell>
          <cell r="J971">
            <v>2010</v>
          </cell>
          <cell r="M971">
            <v>500000</v>
          </cell>
          <cell r="Z971">
            <v>75000</v>
          </cell>
          <cell r="AC971">
            <v>100000</v>
          </cell>
          <cell r="AF971">
            <v>325000</v>
          </cell>
        </row>
        <row r="972">
          <cell r="E972" t="str">
            <v>City of Roseville Dept of Public Works</v>
          </cell>
          <cell r="J972">
            <v>2010</v>
          </cell>
          <cell r="M972">
            <v>500000</v>
          </cell>
          <cell r="Z972">
            <v>75000</v>
          </cell>
          <cell r="AC972">
            <v>100000</v>
          </cell>
          <cell r="AF972">
            <v>325000</v>
          </cell>
        </row>
        <row r="973">
          <cell r="E973" t="str">
            <v>Sacramento County Dept of Transportation</v>
          </cell>
          <cell r="J973">
            <v>2010</v>
          </cell>
          <cell r="M973">
            <v>550000</v>
          </cell>
          <cell r="Z973">
            <v>82500</v>
          </cell>
          <cell r="AC973">
            <v>110000</v>
          </cell>
          <cell r="AF973">
            <v>357500</v>
          </cell>
        </row>
        <row r="974">
          <cell r="E974" t="str">
            <v>City of Lincoln Dept of Public Works</v>
          </cell>
          <cell r="J974">
            <v>2010</v>
          </cell>
          <cell r="M974">
            <v>643000</v>
          </cell>
          <cell r="Z974">
            <v>96450</v>
          </cell>
          <cell r="AC974">
            <v>128600</v>
          </cell>
          <cell r="AF974">
            <v>417950</v>
          </cell>
        </row>
        <row r="975">
          <cell r="E975" t="str">
            <v>Town of Loomis Dept of Public Works</v>
          </cell>
          <cell r="J975">
            <v>2010</v>
          </cell>
          <cell r="M975">
            <v>700000</v>
          </cell>
          <cell r="Z975">
            <v>105000</v>
          </cell>
          <cell r="AC975">
            <v>140000</v>
          </cell>
          <cell r="AF975">
            <v>455000</v>
          </cell>
        </row>
        <row r="976">
          <cell r="E976" t="str">
            <v>City of Rocklin Division of Engineering</v>
          </cell>
          <cell r="J976">
            <v>2010</v>
          </cell>
          <cell r="M976">
            <v>800000</v>
          </cell>
          <cell r="Z976">
            <v>120000</v>
          </cell>
          <cell r="AC976">
            <v>160000</v>
          </cell>
          <cell r="AF976">
            <v>520000</v>
          </cell>
        </row>
        <row r="977">
          <cell r="E977" t="str">
            <v>El Dorado County Dept of Transportation</v>
          </cell>
          <cell r="J977">
            <v>2010</v>
          </cell>
          <cell r="M977">
            <v>800000</v>
          </cell>
          <cell r="Z977">
            <v>120000</v>
          </cell>
          <cell r="AC977">
            <v>160000</v>
          </cell>
          <cell r="AF977">
            <v>520000</v>
          </cell>
        </row>
        <row r="978">
          <cell r="E978" t="str">
            <v>El Dorado County Dept of Transportation</v>
          </cell>
          <cell r="J978">
            <v>2010</v>
          </cell>
          <cell r="M978">
            <v>800000</v>
          </cell>
          <cell r="Z978">
            <v>120000</v>
          </cell>
          <cell r="AC978">
            <v>160000</v>
          </cell>
          <cell r="AF978">
            <v>520000</v>
          </cell>
        </row>
        <row r="979">
          <cell r="E979" t="str">
            <v>City of Lincoln Dept of Public Works</v>
          </cell>
          <cell r="J979">
            <v>2010</v>
          </cell>
          <cell r="M979">
            <v>948000</v>
          </cell>
          <cell r="Z979">
            <v>142200</v>
          </cell>
          <cell r="AC979">
            <v>189600</v>
          </cell>
          <cell r="AF979">
            <v>616200</v>
          </cell>
        </row>
        <row r="980">
          <cell r="E980" t="str">
            <v>City of Lincoln Dept of Public Works</v>
          </cell>
          <cell r="J980">
            <v>2010</v>
          </cell>
          <cell r="M980">
            <v>1200000</v>
          </cell>
          <cell r="Z980">
            <v>180000</v>
          </cell>
          <cell r="AC980">
            <v>240000</v>
          </cell>
          <cell r="AF980">
            <v>780000</v>
          </cell>
        </row>
        <row r="981">
          <cell r="E981" t="str">
            <v>Yolo County Dept of Public Works</v>
          </cell>
          <cell r="J981">
            <v>2010</v>
          </cell>
          <cell r="M981">
            <v>1625912</v>
          </cell>
          <cell r="Z981">
            <v>243886.8</v>
          </cell>
          <cell r="AC981">
            <v>325182.40000000002</v>
          </cell>
          <cell r="AF981">
            <v>1056842.8</v>
          </cell>
        </row>
        <row r="982">
          <cell r="E982" t="str">
            <v>City of Placerville Dept of Public Works</v>
          </cell>
          <cell r="J982">
            <v>2010</v>
          </cell>
          <cell r="M982">
            <v>1850000</v>
          </cell>
          <cell r="Z982">
            <v>277500</v>
          </cell>
          <cell r="AC982">
            <v>370000</v>
          </cell>
          <cell r="AF982">
            <v>1202500</v>
          </cell>
        </row>
        <row r="983">
          <cell r="E983" t="str">
            <v>City of Lincoln Dept of Public Works</v>
          </cell>
          <cell r="J983">
            <v>2010</v>
          </cell>
          <cell r="M983">
            <v>1900000</v>
          </cell>
          <cell r="Z983">
            <v>285000</v>
          </cell>
          <cell r="AC983">
            <v>380000</v>
          </cell>
          <cell r="AF983">
            <v>1235000</v>
          </cell>
        </row>
        <row r="984">
          <cell r="E984" t="str">
            <v>City of Folsom Dept of Public Works</v>
          </cell>
          <cell r="J984">
            <v>2010</v>
          </cell>
          <cell r="M984">
            <v>2500000</v>
          </cell>
          <cell r="Z984">
            <v>375000</v>
          </cell>
          <cell r="AC984">
            <v>500000</v>
          </cell>
          <cell r="AF984">
            <v>1625000</v>
          </cell>
        </row>
        <row r="985">
          <cell r="E985" t="str">
            <v>Caltrans District 3</v>
          </cell>
          <cell r="J985">
            <v>2010</v>
          </cell>
          <cell r="M985">
            <v>2992000</v>
          </cell>
          <cell r="Z985">
            <v>448800</v>
          </cell>
          <cell r="AC985">
            <v>598400</v>
          </cell>
          <cell r="AF985">
            <v>1944800</v>
          </cell>
        </row>
        <row r="986">
          <cell r="E986" t="str">
            <v>El Dorado County Dept of Transportation</v>
          </cell>
          <cell r="J986">
            <v>2010</v>
          </cell>
          <cell r="M986">
            <v>3240000</v>
          </cell>
          <cell r="Z986">
            <v>486000</v>
          </cell>
          <cell r="AC986">
            <v>648000</v>
          </cell>
          <cell r="AF986">
            <v>2106000</v>
          </cell>
        </row>
        <row r="987">
          <cell r="E987" t="str">
            <v>Caltrans District 3</v>
          </cell>
          <cell r="J987">
            <v>2010</v>
          </cell>
          <cell r="M987">
            <v>3290000</v>
          </cell>
          <cell r="Z987">
            <v>493500</v>
          </cell>
          <cell r="AC987">
            <v>658000</v>
          </cell>
          <cell r="AF987">
            <v>2138500</v>
          </cell>
        </row>
        <row r="988">
          <cell r="E988" t="str">
            <v>Sacramento County Dept of Transportation</v>
          </cell>
          <cell r="J988">
            <v>2010</v>
          </cell>
          <cell r="M988">
            <v>3467692</v>
          </cell>
          <cell r="Z988">
            <v>520153.8</v>
          </cell>
          <cell r="AC988">
            <v>693538.4</v>
          </cell>
          <cell r="AF988">
            <v>2253999.8000000003</v>
          </cell>
        </row>
        <row r="989">
          <cell r="E989" t="str">
            <v>El Dorado County Dept of Transportation</v>
          </cell>
          <cell r="J989">
            <v>2010</v>
          </cell>
          <cell r="M989">
            <v>3645000</v>
          </cell>
          <cell r="Z989">
            <v>546750</v>
          </cell>
          <cell r="AC989">
            <v>729000</v>
          </cell>
          <cell r="AF989">
            <v>2369250</v>
          </cell>
        </row>
        <row r="990">
          <cell r="E990" t="str">
            <v>Yuba County Dept of Public Works</v>
          </cell>
          <cell r="J990">
            <v>2010</v>
          </cell>
          <cell r="M990">
            <v>3750000</v>
          </cell>
          <cell r="Z990">
            <v>562500</v>
          </cell>
          <cell r="AC990">
            <v>750000</v>
          </cell>
          <cell r="AF990">
            <v>2437500</v>
          </cell>
        </row>
        <row r="991">
          <cell r="E991" t="str">
            <v>Caltrans District 3</v>
          </cell>
          <cell r="J991">
            <v>2011</v>
          </cell>
          <cell r="M991">
            <v>4579000</v>
          </cell>
          <cell r="Z991">
            <v>686850</v>
          </cell>
          <cell r="AC991">
            <v>915800</v>
          </cell>
          <cell r="AF991">
            <v>2976350</v>
          </cell>
        </row>
        <row r="992">
          <cell r="E992" t="str">
            <v>El Dorado County Dept of Transportation</v>
          </cell>
          <cell r="J992">
            <v>2011</v>
          </cell>
          <cell r="M992">
            <v>4800000</v>
          </cell>
          <cell r="Z992">
            <v>720000</v>
          </cell>
          <cell r="AC992">
            <v>960000</v>
          </cell>
          <cell r="AF992">
            <v>3120000</v>
          </cell>
        </row>
        <row r="993">
          <cell r="E993" t="str">
            <v>Caltrans District 3</v>
          </cell>
          <cell r="J993">
            <v>2011</v>
          </cell>
          <cell r="M993">
            <v>4966000</v>
          </cell>
          <cell r="Z993">
            <v>744900</v>
          </cell>
          <cell r="AC993">
            <v>993200</v>
          </cell>
          <cell r="AF993">
            <v>3227900</v>
          </cell>
        </row>
        <row r="994">
          <cell r="E994" t="str">
            <v>City of Sacramento Dept of Transportation</v>
          </cell>
          <cell r="J994">
            <v>2011</v>
          </cell>
          <cell r="M994">
            <v>6000000</v>
          </cell>
          <cell r="Z994">
            <v>900000</v>
          </cell>
          <cell r="AC994">
            <v>1200000</v>
          </cell>
          <cell r="AF994">
            <v>3900000</v>
          </cell>
        </row>
        <row r="995">
          <cell r="E995" t="str">
            <v>Caltrans District 3</v>
          </cell>
          <cell r="J995">
            <v>2011</v>
          </cell>
          <cell r="M995">
            <v>6995000</v>
          </cell>
          <cell r="Z995">
            <v>1049250</v>
          </cell>
          <cell r="AC995">
            <v>1399000</v>
          </cell>
          <cell r="AF995">
            <v>4546750</v>
          </cell>
        </row>
        <row r="996">
          <cell r="E996" t="str">
            <v>El Dorado County Dept of Transportation</v>
          </cell>
          <cell r="J996">
            <v>2013</v>
          </cell>
          <cell r="M996">
            <v>10454000</v>
          </cell>
          <cell r="Z996">
            <v>1568100</v>
          </cell>
          <cell r="AC996">
            <v>2090800</v>
          </cell>
          <cell r="AF996">
            <v>6795100</v>
          </cell>
        </row>
        <row r="997">
          <cell r="E997" t="str">
            <v>Caltrans District 3</v>
          </cell>
          <cell r="J997">
            <v>2011</v>
          </cell>
          <cell r="M997">
            <v>3000000</v>
          </cell>
          <cell r="Y997">
            <v>2008</v>
          </cell>
          <cell r="Z997">
            <v>450000</v>
          </cell>
          <cell r="AB997">
            <v>2009</v>
          </cell>
          <cell r="AC997">
            <v>600000</v>
          </cell>
          <cell r="AE997">
            <v>2010</v>
          </cell>
          <cell r="AF997">
            <v>1950000</v>
          </cell>
        </row>
        <row r="998">
          <cell r="E998" t="str">
            <v>City of Rocklin Division of Engineering</v>
          </cell>
          <cell r="J998">
            <v>2012</v>
          </cell>
          <cell r="M998">
            <v>7650000</v>
          </cell>
          <cell r="Y998">
            <v>2008</v>
          </cell>
          <cell r="Z998">
            <v>1147500</v>
          </cell>
          <cell r="AB998">
            <v>2010</v>
          </cell>
          <cell r="AC998">
            <v>1530000</v>
          </cell>
          <cell r="AE998">
            <v>2011</v>
          </cell>
          <cell r="AF998">
            <v>4972500</v>
          </cell>
        </row>
        <row r="999">
          <cell r="E999" t="str">
            <v>Sacramento County Dept of Transportation</v>
          </cell>
          <cell r="J999">
            <v>2014</v>
          </cell>
          <cell r="M999">
            <v>29600000</v>
          </cell>
          <cell r="Y999">
            <v>2008</v>
          </cell>
          <cell r="Z999">
            <v>4440000</v>
          </cell>
          <cell r="AB999">
            <v>2011</v>
          </cell>
          <cell r="AC999">
            <v>5920000</v>
          </cell>
          <cell r="AE999">
            <v>2012</v>
          </cell>
          <cell r="AF999">
            <v>19240000</v>
          </cell>
        </row>
        <row r="1000">
          <cell r="E1000" t="str">
            <v>Caltrans District 3</v>
          </cell>
          <cell r="J1000">
            <v>2018</v>
          </cell>
          <cell r="M1000">
            <v>300000000</v>
          </cell>
          <cell r="Y1000">
            <v>2008</v>
          </cell>
          <cell r="Z1000">
            <v>45000000</v>
          </cell>
          <cell r="AB1000">
            <v>2013</v>
          </cell>
          <cell r="AC1000">
            <v>60000000</v>
          </cell>
          <cell r="AE1000">
            <v>2016</v>
          </cell>
          <cell r="AF1000">
            <v>195000000</v>
          </cell>
        </row>
        <row r="1001">
          <cell r="E1001" t="str">
            <v>Sutter County Dept of Public Works</v>
          </cell>
          <cell r="J1001">
            <v>2011</v>
          </cell>
          <cell r="M1001">
            <v>1500000</v>
          </cell>
          <cell r="Y1001">
            <v>2008</v>
          </cell>
          <cell r="Z1001">
            <v>225000</v>
          </cell>
          <cell r="AB1001">
            <v>2009</v>
          </cell>
          <cell r="AC1001">
            <v>300000</v>
          </cell>
          <cell r="AE1001">
            <v>2010</v>
          </cell>
          <cell r="AF1001">
            <v>975000</v>
          </cell>
        </row>
        <row r="1002">
          <cell r="E1002" t="str">
            <v>El Dorado County Dept of Transportation</v>
          </cell>
          <cell r="J1002">
            <v>2011</v>
          </cell>
          <cell r="M1002">
            <v>3592000</v>
          </cell>
          <cell r="Y1002">
            <v>2008</v>
          </cell>
          <cell r="Z1002">
            <v>538800</v>
          </cell>
          <cell r="AB1002">
            <v>2009</v>
          </cell>
          <cell r="AC1002">
            <v>718400</v>
          </cell>
          <cell r="AE1002">
            <v>2010</v>
          </cell>
          <cell r="AF1002">
            <v>2334800</v>
          </cell>
        </row>
        <row r="1003">
          <cell r="E1003" t="str">
            <v>City of Elk Grove</v>
          </cell>
          <cell r="J1003">
            <v>2011</v>
          </cell>
          <cell r="M1003">
            <v>3750000</v>
          </cell>
          <cell r="Y1003">
            <v>2008</v>
          </cell>
          <cell r="Z1003">
            <v>562500</v>
          </cell>
          <cell r="AB1003">
            <v>2009</v>
          </cell>
          <cell r="AC1003">
            <v>750000</v>
          </cell>
          <cell r="AE1003">
            <v>2010</v>
          </cell>
          <cell r="AF1003">
            <v>2437500</v>
          </cell>
        </row>
        <row r="1004">
          <cell r="E1004" t="str">
            <v>El Dorado County Dept of Transportation</v>
          </cell>
          <cell r="J1004">
            <v>2012</v>
          </cell>
          <cell r="M1004">
            <v>4244000</v>
          </cell>
          <cell r="Y1004">
            <v>2008</v>
          </cell>
          <cell r="Z1004">
            <v>636600</v>
          </cell>
          <cell r="AB1004">
            <v>2010</v>
          </cell>
          <cell r="AC1004">
            <v>848800</v>
          </cell>
          <cell r="AE1004">
            <v>2011</v>
          </cell>
          <cell r="AF1004">
            <v>2758600</v>
          </cell>
        </row>
        <row r="1005">
          <cell r="E1005" t="str">
            <v>City of Rancho Cordova</v>
          </cell>
          <cell r="J1005">
            <v>2012</v>
          </cell>
          <cell r="M1005">
            <v>4500000</v>
          </cell>
          <cell r="Y1005">
            <v>2008</v>
          </cell>
          <cell r="Z1005">
            <v>675000</v>
          </cell>
          <cell r="AB1005">
            <v>2010</v>
          </cell>
          <cell r="AC1005">
            <v>900000</v>
          </cell>
          <cell r="AE1005">
            <v>2011</v>
          </cell>
          <cell r="AF1005">
            <v>2925000</v>
          </cell>
        </row>
        <row r="1006">
          <cell r="E1006" t="str">
            <v>City of Rocklin Division of Engineering</v>
          </cell>
          <cell r="J1006">
            <v>2012</v>
          </cell>
          <cell r="M1006">
            <v>4500000</v>
          </cell>
          <cell r="Y1006">
            <v>2008</v>
          </cell>
          <cell r="Z1006">
            <v>675000</v>
          </cell>
          <cell r="AB1006">
            <v>2010</v>
          </cell>
          <cell r="AC1006">
            <v>900000</v>
          </cell>
          <cell r="AE1006">
            <v>2011</v>
          </cell>
          <cell r="AF1006">
            <v>2925000</v>
          </cell>
        </row>
        <row r="1007">
          <cell r="E1007" t="str">
            <v>City of West Sacramento Dept of Public Works</v>
          </cell>
          <cell r="J1007">
            <v>2012</v>
          </cell>
          <cell r="M1007">
            <v>4800000</v>
          </cell>
          <cell r="Y1007">
            <v>2008</v>
          </cell>
          <cell r="Z1007">
            <v>720000</v>
          </cell>
          <cell r="AB1007">
            <v>2010</v>
          </cell>
          <cell r="AC1007">
            <v>960000</v>
          </cell>
          <cell r="AE1007">
            <v>2011</v>
          </cell>
          <cell r="AF1007">
            <v>3120000</v>
          </cell>
        </row>
        <row r="1008">
          <cell r="E1008" t="str">
            <v>City of Rocklin Division of Engineering</v>
          </cell>
          <cell r="J1008">
            <v>2012</v>
          </cell>
          <cell r="M1008">
            <v>5252000</v>
          </cell>
          <cell r="Y1008">
            <v>2008</v>
          </cell>
          <cell r="Z1008">
            <v>787800</v>
          </cell>
          <cell r="AB1008">
            <v>2010</v>
          </cell>
          <cell r="AC1008">
            <v>1050400</v>
          </cell>
          <cell r="AE1008">
            <v>2011</v>
          </cell>
          <cell r="AF1008">
            <v>3413800</v>
          </cell>
        </row>
        <row r="1009">
          <cell r="E1009" t="str">
            <v>Sacramento County Dept of Transportation</v>
          </cell>
          <cell r="J1009">
            <v>2012</v>
          </cell>
          <cell r="M1009">
            <v>6500000</v>
          </cell>
          <cell r="Y1009">
            <v>2008</v>
          </cell>
          <cell r="Z1009">
            <v>975000</v>
          </cell>
          <cell r="AB1009">
            <v>2010</v>
          </cell>
          <cell r="AC1009">
            <v>1300000</v>
          </cell>
          <cell r="AE1009">
            <v>2011</v>
          </cell>
          <cell r="AF1009">
            <v>4225000</v>
          </cell>
        </row>
        <row r="1010">
          <cell r="E1010" t="str">
            <v>City of Elk Grove</v>
          </cell>
          <cell r="J1010">
            <v>2012</v>
          </cell>
          <cell r="M1010">
            <v>7400000</v>
          </cell>
          <cell r="Y1010">
            <v>2008</v>
          </cell>
          <cell r="Z1010">
            <v>1110000</v>
          </cell>
          <cell r="AB1010">
            <v>2010</v>
          </cell>
          <cell r="AC1010">
            <v>1480000</v>
          </cell>
          <cell r="AE1010">
            <v>2011</v>
          </cell>
          <cell r="AF1010">
            <v>4810000</v>
          </cell>
        </row>
        <row r="1011">
          <cell r="E1011" t="str">
            <v>City of Rocklin Division of Engineering</v>
          </cell>
          <cell r="J1011">
            <v>2012</v>
          </cell>
          <cell r="M1011">
            <v>8000000</v>
          </cell>
          <cell r="Y1011">
            <v>2008</v>
          </cell>
          <cell r="Z1011">
            <v>1200000</v>
          </cell>
          <cell r="AB1011">
            <v>2010</v>
          </cell>
          <cell r="AC1011">
            <v>1600000</v>
          </cell>
          <cell r="AE1011">
            <v>2011</v>
          </cell>
          <cell r="AF1011">
            <v>5200000</v>
          </cell>
        </row>
        <row r="1012">
          <cell r="E1012" t="str">
            <v>Caltrans District 3</v>
          </cell>
          <cell r="J1012">
            <v>2012</v>
          </cell>
          <cell r="M1012">
            <v>8500000</v>
          </cell>
          <cell r="Y1012">
            <v>2008</v>
          </cell>
          <cell r="Z1012">
            <v>1275000</v>
          </cell>
          <cell r="AB1012">
            <v>2010</v>
          </cell>
          <cell r="AC1012">
            <v>1700000</v>
          </cell>
          <cell r="AE1012">
            <v>2011</v>
          </cell>
          <cell r="AF1012">
            <v>5525000</v>
          </cell>
        </row>
        <row r="1013">
          <cell r="E1013" t="str">
            <v>City of Rocklin Division of Engineering</v>
          </cell>
          <cell r="J1013">
            <v>2012</v>
          </cell>
          <cell r="M1013">
            <v>8650000</v>
          </cell>
          <cell r="Y1013">
            <v>2008</v>
          </cell>
          <cell r="Z1013">
            <v>1297500</v>
          </cell>
          <cell r="AB1013">
            <v>2010</v>
          </cell>
          <cell r="AC1013">
            <v>1730000</v>
          </cell>
          <cell r="AE1013">
            <v>2011</v>
          </cell>
          <cell r="AF1013">
            <v>5622500</v>
          </cell>
        </row>
        <row r="1014">
          <cell r="E1014" t="str">
            <v>Placer County Dept of Public Works</v>
          </cell>
          <cell r="J1014">
            <v>2012</v>
          </cell>
          <cell r="M1014">
            <v>8870000</v>
          </cell>
          <cell r="Y1014">
            <v>2008</v>
          </cell>
          <cell r="Z1014">
            <v>1330500</v>
          </cell>
          <cell r="AB1014">
            <v>2010</v>
          </cell>
          <cell r="AC1014">
            <v>1774000</v>
          </cell>
          <cell r="AE1014">
            <v>2011</v>
          </cell>
          <cell r="AF1014">
            <v>5765500</v>
          </cell>
        </row>
        <row r="1015">
          <cell r="E1015" t="str">
            <v>City of Rancho Cordova</v>
          </cell>
          <cell r="J1015">
            <v>2012</v>
          </cell>
          <cell r="M1015">
            <v>8903400</v>
          </cell>
          <cell r="Y1015">
            <v>2008</v>
          </cell>
          <cell r="Z1015">
            <v>1335510</v>
          </cell>
          <cell r="AB1015">
            <v>2010</v>
          </cell>
          <cell r="AC1015">
            <v>1780680</v>
          </cell>
          <cell r="AE1015">
            <v>2011</v>
          </cell>
          <cell r="AF1015">
            <v>5787210</v>
          </cell>
        </row>
        <row r="1016">
          <cell r="E1016" t="str">
            <v>City of Elk Grove</v>
          </cell>
          <cell r="J1016">
            <v>2014</v>
          </cell>
          <cell r="M1016">
            <v>14000000</v>
          </cell>
          <cell r="Y1016">
            <v>2008</v>
          </cell>
          <cell r="Z1016">
            <v>2100000</v>
          </cell>
          <cell r="AB1016">
            <v>2011</v>
          </cell>
          <cell r="AC1016">
            <v>2800000</v>
          </cell>
          <cell r="AE1016">
            <v>2012</v>
          </cell>
          <cell r="AF1016">
            <v>9100000</v>
          </cell>
        </row>
        <row r="1017">
          <cell r="E1017" t="str">
            <v>El Dorado County Dept of Transportation</v>
          </cell>
          <cell r="J1017">
            <v>2014</v>
          </cell>
          <cell r="M1017">
            <v>16514600</v>
          </cell>
          <cell r="Y1017">
            <v>2008</v>
          </cell>
          <cell r="Z1017">
            <v>2477190</v>
          </cell>
          <cell r="AB1017">
            <v>2011</v>
          </cell>
          <cell r="AC1017">
            <v>3302920</v>
          </cell>
          <cell r="AE1017">
            <v>2012</v>
          </cell>
          <cell r="AF1017">
            <v>10734490</v>
          </cell>
        </row>
        <row r="1018">
          <cell r="E1018" t="str">
            <v>Sacramento County Dept of Transportation</v>
          </cell>
          <cell r="J1018">
            <v>2014</v>
          </cell>
          <cell r="M1018">
            <v>22361626</v>
          </cell>
          <cell r="Y1018">
            <v>2008</v>
          </cell>
          <cell r="Z1018">
            <v>3354243.9</v>
          </cell>
          <cell r="AB1018">
            <v>2011</v>
          </cell>
          <cell r="AC1018">
            <v>4472325.2</v>
          </cell>
          <cell r="AE1018">
            <v>2012</v>
          </cell>
          <cell r="AF1018">
            <v>14535056.9</v>
          </cell>
        </row>
        <row r="1019">
          <cell r="E1019" t="str">
            <v>El Dorado County Dept of Transportation</v>
          </cell>
          <cell r="J1019">
            <v>2014</v>
          </cell>
          <cell r="M1019">
            <v>22645000</v>
          </cell>
          <cell r="Y1019">
            <v>2008</v>
          </cell>
          <cell r="Z1019">
            <v>3396750</v>
          </cell>
          <cell r="AB1019">
            <v>2011</v>
          </cell>
          <cell r="AC1019">
            <v>4529000</v>
          </cell>
          <cell r="AE1019">
            <v>2012</v>
          </cell>
          <cell r="AF1019">
            <v>14719250</v>
          </cell>
        </row>
        <row r="1020">
          <cell r="E1020" t="str">
            <v>Sacramento County Dept of Transportation</v>
          </cell>
          <cell r="J1020">
            <v>2014</v>
          </cell>
          <cell r="M1020">
            <v>22844829</v>
          </cell>
          <cell r="Y1020">
            <v>2008</v>
          </cell>
          <cell r="Z1020">
            <v>3426724.35</v>
          </cell>
          <cell r="AB1020">
            <v>2011</v>
          </cell>
          <cell r="AC1020">
            <v>4568965.8</v>
          </cell>
          <cell r="AE1020">
            <v>2012</v>
          </cell>
          <cell r="AF1020">
            <v>14849138.85</v>
          </cell>
        </row>
        <row r="1021">
          <cell r="E1021" t="str">
            <v>Sacramento County Dept of Transportation</v>
          </cell>
          <cell r="J1021">
            <v>2015</v>
          </cell>
          <cell r="M1021">
            <v>30000000</v>
          </cell>
          <cell r="Y1021">
            <v>2008</v>
          </cell>
          <cell r="Z1021">
            <v>4500000</v>
          </cell>
          <cell r="AB1021">
            <v>2011</v>
          </cell>
          <cell r="AC1021">
            <v>6000000</v>
          </cell>
          <cell r="AE1021">
            <v>2013</v>
          </cell>
          <cell r="AF1021">
            <v>19500000</v>
          </cell>
        </row>
        <row r="1022">
          <cell r="E1022" t="str">
            <v>City of Sacramento Dept of Transportation</v>
          </cell>
          <cell r="J1022">
            <v>2015</v>
          </cell>
          <cell r="M1022">
            <v>45000000</v>
          </cell>
          <cell r="Y1022">
            <v>2008</v>
          </cell>
          <cell r="Z1022">
            <v>6750000</v>
          </cell>
          <cell r="AB1022">
            <v>2011</v>
          </cell>
          <cell r="AC1022">
            <v>9000000</v>
          </cell>
          <cell r="AE1022">
            <v>2013</v>
          </cell>
          <cell r="AF1022">
            <v>29250000</v>
          </cell>
        </row>
        <row r="1023">
          <cell r="E1023" t="str">
            <v>City of Sacramento Dept of Transportation</v>
          </cell>
          <cell r="J1023">
            <v>2015</v>
          </cell>
          <cell r="M1023">
            <v>47000000</v>
          </cell>
          <cell r="Y1023">
            <v>2008</v>
          </cell>
          <cell r="Z1023">
            <v>7050000</v>
          </cell>
          <cell r="AB1023">
            <v>2011</v>
          </cell>
          <cell r="AC1023">
            <v>9400000</v>
          </cell>
          <cell r="AE1023">
            <v>2013</v>
          </cell>
          <cell r="AF1023">
            <v>30550000</v>
          </cell>
        </row>
        <row r="1024">
          <cell r="E1024" t="str">
            <v>City of Rancho Cordova</v>
          </cell>
          <cell r="J1024">
            <v>2015</v>
          </cell>
          <cell r="M1024">
            <v>54518179</v>
          </cell>
          <cell r="Y1024">
            <v>2008</v>
          </cell>
          <cell r="Z1024">
            <v>8177726.8499999996</v>
          </cell>
          <cell r="AB1024">
            <v>2011</v>
          </cell>
          <cell r="AC1024">
            <v>10903635.800000001</v>
          </cell>
          <cell r="AE1024">
            <v>2013</v>
          </cell>
          <cell r="AF1024">
            <v>35436816.350000001</v>
          </cell>
        </row>
        <row r="1025">
          <cell r="E1025" t="str">
            <v>City of Yuba City Dept of Public Works</v>
          </cell>
          <cell r="J1025">
            <v>2015</v>
          </cell>
          <cell r="M1025">
            <v>57880554</v>
          </cell>
          <cell r="Y1025">
            <v>2008</v>
          </cell>
          <cell r="Z1025">
            <v>8682083.0999999996</v>
          </cell>
          <cell r="AB1025">
            <v>2011</v>
          </cell>
          <cell r="AC1025">
            <v>11576110.800000001</v>
          </cell>
          <cell r="AE1025">
            <v>2013</v>
          </cell>
          <cell r="AF1025">
            <v>37622360.100000001</v>
          </cell>
        </row>
        <row r="1026">
          <cell r="E1026" t="str">
            <v>Yuba County Dept of Public Works</v>
          </cell>
          <cell r="J1026">
            <v>2015</v>
          </cell>
          <cell r="M1026">
            <v>66000000</v>
          </cell>
          <cell r="Y1026">
            <v>2008</v>
          </cell>
          <cell r="Z1026">
            <v>9900000</v>
          </cell>
          <cell r="AB1026">
            <v>2011</v>
          </cell>
          <cell r="AC1026">
            <v>13200000</v>
          </cell>
          <cell r="AE1026">
            <v>2013</v>
          </cell>
          <cell r="AF1026">
            <v>42900000</v>
          </cell>
        </row>
        <row r="1027">
          <cell r="E1027" t="str">
            <v>Sacramento County Dept of Transportation</v>
          </cell>
          <cell r="J1027">
            <v>2015</v>
          </cell>
          <cell r="M1027">
            <v>70000000</v>
          </cell>
          <cell r="Y1027">
            <v>2008</v>
          </cell>
          <cell r="Z1027">
            <v>10500000</v>
          </cell>
          <cell r="AB1027">
            <v>2011</v>
          </cell>
          <cell r="AC1027">
            <v>14000000</v>
          </cell>
          <cell r="AE1027">
            <v>2013</v>
          </cell>
          <cell r="AF1027">
            <v>45500000</v>
          </cell>
        </row>
        <row r="1028">
          <cell r="E1028" t="str">
            <v>SACOG</v>
          </cell>
          <cell r="J1028">
            <v>2011</v>
          </cell>
          <cell r="M1028">
            <v>164000</v>
          </cell>
          <cell r="Z1028">
            <v>24600</v>
          </cell>
          <cell r="AC1028">
            <v>32800</v>
          </cell>
          <cell r="AF1028">
            <v>106600</v>
          </cell>
        </row>
        <row r="1029">
          <cell r="E1029" t="str">
            <v>Yuba County Dept of Public Works</v>
          </cell>
          <cell r="J1029">
            <v>2011</v>
          </cell>
          <cell r="M1029">
            <v>300000</v>
          </cell>
          <cell r="Z1029">
            <v>45000</v>
          </cell>
          <cell r="AC1029">
            <v>60000</v>
          </cell>
          <cell r="AF1029">
            <v>195000</v>
          </cell>
        </row>
        <row r="1030">
          <cell r="E1030" t="str">
            <v>Yuba County Dept of Public Works</v>
          </cell>
          <cell r="J1030">
            <v>2011</v>
          </cell>
          <cell r="M1030">
            <v>300000</v>
          </cell>
          <cell r="Z1030">
            <v>45000</v>
          </cell>
          <cell r="AC1030">
            <v>60000</v>
          </cell>
          <cell r="AF1030">
            <v>195000</v>
          </cell>
        </row>
        <row r="1031">
          <cell r="E1031" t="str">
            <v>SACOG</v>
          </cell>
          <cell r="J1031">
            <v>2011</v>
          </cell>
          <cell r="M1031">
            <v>456000</v>
          </cell>
          <cell r="Z1031">
            <v>68400</v>
          </cell>
          <cell r="AC1031">
            <v>91200</v>
          </cell>
          <cell r="AF1031">
            <v>296400</v>
          </cell>
        </row>
        <row r="1032">
          <cell r="E1032" t="str">
            <v>Caltrans District 3</v>
          </cell>
          <cell r="J1032">
            <v>2011</v>
          </cell>
          <cell r="M1032">
            <v>710000</v>
          </cell>
          <cell r="Z1032">
            <v>106500</v>
          </cell>
          <cell r="AC1032">
            <v>142000</v>
          </cell>
          <cell r="AF1032">
            <v>461500</v>
          </cell>
        </row>
        <row r="1033">
          <cell r="E1033" t="str">
            <v>Town of Loomis Dept of Public Works</v>
          </cell>
          <cell r="J1033">
            <v>2011</v>
          </cell>
          <cell r="M1033">
            <v>809000</v>
          </cell>
          <cell r="Z1033">
            <v>121350</v>
          </cell>
          <cell r="AC1033">
            <v>161800</v>
          </cell>
          <cell r="AF1033">
            <v>525850</v>
          </cell>
        </row>
        <row r="1034">
          <cell r="E1034" t="str">
            <v>U.S. Fish and Wildlife Service</v>
          </cell>
          <cell r="J1034">
            <v>2011</v>
          </cell>
          <cell r="M1034">
            <v>1160000</v>
          </cell>
          <cell r="Z1034">
            <v>174000</v>
          </cell>
          <cell r="AC1034">
            <v>232000</v>
          </cell>
          <cell r="AF1034">
            <v>754000</v>
          </cell>
        </row>
        <row r="1035">
          <cell r="E1035" t="str">
            <v>Sacramento County Dept of Transportation</v>
          </cell>
          <cell r="J1035">
            <v>2011</v>
          </cell>
          <cell r="M1035">
            <v>1464000</v>
          </cell>
          <cell r="Z1035">
            <v>219600</v>
          </cell>
          <cell r="AC1035">
            <v>292800</v>
          </cell>
          <cell r="AF1035">
            <v>951600</v>
          </cell>
        </row>
        <row r="1036">
          <cell r="E1036" t="str">
            <v>City of Winters Dept of Public Works</v>
          </cell>
          <cell r="J1036">
            <v>2011</v>
          </cell>
          <cell r="M1036">
            <v>2000000</v>
          </cell>
          <cell r="Z1036">
            <v>300000</v>
          </cell>
          <cell r="AC1036">
            <v>400000</v>
          </cell>
          <cell r="AF1036">
            <v>1300000</v>
          </cell>
        </row>
        <row r="1037">
          <cell r="E1037" t="str">
            <v>Sacramento County Dept of Transportation</v>
          </cell>
          <cell r="J1037">
            <v>2011</v>
          </cell>
          <cell r="M1037">
            <v>2810000</v>
          </cell>
          <cell r="Z1037">
            <v>421500</v>
          </cell>
          <cell r="AC1037">
            <v>562000</v>
          </cell>
          <cell r="AF1037">
            <v>1826500</v>
          </cell>
        </row>
        <row r="1038">
          <cell r="E1038" t="str">
            <v>Caltrans District 3</v>
          </cell>
          <cell r="J1038">
            <v>2011</v>
          </cell>
          <cell r="M1038">
            <v>2816000</v>
          </cell>
          <cell r="Z1038">
            <v>422400</v>
          </cell>
          <cell r="AC1038">
            <v>563200</v>
          </cell>
          <cell r="AF1038">
            <v>1830400</v>
          </cell>
        </row>
        <row r="1039">
          <cell r="E1039" t="str">
            <v>SACOG</v>
          </cell>
          <cell r="J1039">
            <v>2011</v>
          </cell>
          <cell r="M1039">
            <v>2846000</v>
          </cell>
          <cell r="Z1039">
            <v>426900</v>
          </cell>
          <cell r="AC1039">
            <v>569200</v>
          </cell>
          <cell r="AF1039">
            <v>1849900</v>
          </cell>
        </row>
        <row r="1040">
          <cell r="E1040" t="str">
            <v>City of Folsom Dept of Public Works</v>
          </cell>
          <cell r="J1040">
            <v>2011</v>
          </cell>
          <cell r="M1040">
            <v>3077866</v>
          </cell>
          <cell r="Z1040">
            <v>461679.89999999997</v>
          </cell>
          <cell r="AC1040">
            <v>615573.20000000007</v>
          </cell>
          <cell r="AF1040">
            <v>2000612.9000000001</v>
          </cell>
        </row>
        <row r="1041">
          <cell r="E1041" t="str">
            <v>Caltrans District 3</v>
          </cell>
          <cell r="J1041">
            <v>2011</v>
          </cell>
          <cell r="M1041">
            <v>3853000</v>
          </cell>
          <cell r="Z1041">
            <v>577950</v>
          </cell>
          <cell r="AC1041">
            <v>770600</v>
          </cell>
          <cell r="AF1041">
            <v>2504450</v>
          </cell>
        </row>
        <row r="1042">
          <cell r="E1042" t="str">
            <v>City of Roseville Dept of Public Works</v>
          </cell>
          <cell r="J1042">
            <v>2012</v>
          </cell>
          <cell r="M1042">
            <v>4000000</v>
          </cell>
          <cell r="Z1042">
            <v>600000</v>
          </cell>
          <cell r="AC1042">
            <v>800000</v>
          </cell>
          <cell r="AF1042">
            <v>2600000</v>
          </cell>
        </row>
        <row r="1043">
          <cell r="E1043" t="str">
            <v>City of Sacramento Dept of Transportation</v>
          </cell>
          <cell r="J1043">
            <v>2012</v>
          </cell>
          <cell r="M1043">
            <v>4483000</v>
          </cell>
          <cell r="Z1043">
            <v>672450</v>
          </cell>
          <cell r="AC1043">
            <v>896600</v>
          </cell>
          <cell r="AF1043">
            <v>2913950</v>
          </cell>
        </row>
        <row r="1044">
          <cell r="E1044" t="str">
            <v>Sutter County Dept of Public Works</v>
          </cell>
          <cell r="J1044">
            <v>2012</v>
          </cell>
          <cell r="M1044">
            <v>4518245</v>
          </cell>
          <cell r="Z1044">
            <v>677736.75</v>
          </cell>
          <cell r="AC1044">
            <v>903649</v>
          </cell>
          <cell r="AF1044">
            <v>2936859.25</v>
          </cell>
        </row>
        <row r="1045">
          <cell r="E1045" t="str">
            <v>El Dorado County Dept of Transportation</v>
          </cell>
          <cell r="J1045">
            <v>2012</v>
          </cell>
          <cell r="M1045">
            <v>5100000</v>
          </cell>
          <cell r="Z1045">
            <v>765000</v>
          </cell>
          <cell r="AC1045">
            <v>1020000</v>
          </cell>
          <cell r="AF1045">
            <v>3315000</v>
          </cell>
        </row>
        <row r="1046">
          <cell r="E1046" t="str">
            <v>El Dorado County Dept of Transportation</v>
          </cell>
          <cell r="J1046">
            <v>2012</v>
          </cell>
          <cell r="M1046">
            <v>5714000</v>
          </cell>
          <cell r="Z1046">
            <v>857100</v>
          </cell>
          <cell r="AC1046">
            <v>1142800</v>
          </cell>
          <cell r="AF1046">
            <v>3714100</v>
          </cell>
        </row>
        <row r="1047">
          <cell r="E1047" t="str">
            <v>City of Elk Grove</v>
          </cell>
          <cell r="J1047">
            <v>2012</v>
          </cell>
          <cell r="M1047">
            <v>6361000</v>
          </cell>
          <cell r="Z1047">
            <v>954150</v>
          </cell>
          <cell r="AC1047">
            <v>1272200</v>
          </cell>
          <cell r="AF1047">
            <v>4134650</v>
          </cell>
        </row>
        <row r="1048">
          <cell r="E1048" t="str">
            <v>City of Citrus Heights</v>
          </cell>
          <cell r="J1048">
            <v>2012</v>
          </cell>
          <cell r="M1048">
            <v>7634906</v>
          </cell>
          <cell r="Z1048">
            <v>1145235.8999999999</v>
          </cell>
          <cell r="AC1048">
            <v>1526981.2000000002</v>
          </cell>
          <cell r="AF1048">
            <v>4962688.9000000004</v>
          </cell>
        </row>
        <row r="1049">
          <cell r="E1049" t="str">
            <v>City of Rancho Cordova</v>
          </cell>
          <cell r="J1049">
            <v>2012</v>
          </cell>
          <cell r="M1049">
            <v>8250000</v>
          </cell>
          <cell r="Z1049">
            <v>1237500</v>
          </cell>
          <cell r="AC1049">
            <v>1650000</v>
          </cell>
          <cell r="AF1049">
            <v>5362500</v>
          </cell>
        </row>
        <row r="1050">
          <cell r="E1050" t="str">
            <v>City of Rancho Cordova</v>
          </cell>
          <cell r="J1050">
            <v>2012</v>
          </cell>
          <cell r="M1050">
            <v>9022643</v>
          </cell>
          <cell r="Z1050">
            <v>1353396.45</v>
          </cell>
          <cell r="AC1050">
            <v>1804528.6</v>
          </cell>
          <cell r="AF1050">
            <v>5864717.9500000002</v>
          </cell>
        </row>
        <row r="1051">
          <cell r="E1051" t="str">
            <v>Caltrans District 3</v>
          </cell>
          <cell r="J1051">
            <v>2012</v>
          </cell>
          <cell r="M1051">
            <v>9724000</v>
          </cell>
          <cell r="Z1051">
            <v>1458600</v>
          </cell>
          <cell r="AC1051">
            <v>1944800</v>
          </cell>
          <cell r="AF1051">
            <v>6320600</v>
          </cell>
        </row>
        <row r="1052">
          <cell r="E1052" t="str">
            <v>City of Sacramento Dept of Transportation</v>
          </cell>
          <cell r="J1052">
            <v>2015</v>
          </cell>
          <cell r="M1052">
            <v>36800000</v>
          </cell>
          <cell r="Z1052">
            <v>5520000</v>
          </cell>
          <cell r="AC1052">
            <v>7360000</v>
          </cell>
          <cell r="AF1052">
            <v>23920000</v>
          </cell>
        </row>
        <row r="1053">
          <cell r="E1053" t="str">
            <v>City of Rocklin Division of Engineering</v>
          </cell>
          <cell r="J1053">
            <v>2012</v>
          </cell>
          <cell r="M1053">
            <v>372266</v>
          </cell>
          <cell r="Y1053">
            <v>2009</v>
          </cell>
          <cell r="Z1053">
            <v>55839.9</v>
          </cell>
          <cell r="AB1053">
            <v>2010</v>
          </cell>
          <cell r="AC1053">
            <v>74453.2</v>
          </cell>
          <cell r="AE1053">
            <v>2011</v>
          </cell>
          <cell r="AF1053">
            <v>241972.9</v>
          </cell>
        </row>
        <row r="1054">
          <cell r="E1054" t="str">
            <v>El Dorado County Transportation Commission</v>
          </cell>
          <cell r="J1054">
            <v>2012</v>
          </cell>
          <cell r="M1054">
            <v>1585000</v>
          </cell>
          <cell r="Y1054">
            <v>2009</v>
          </cell>
          <cell r="Z1054">
            <v>237750</v>
          </cell>
          <cell r="AB1054">
            <v>2010</v>
          </cell>
          <cell r="AC1054">
            <v>317000</v>
          </cell>
          <cell r="AE1054">
            <v>2011</v>
          </cell>
          <cell r="AF1054">
            <v>1030250</v>
          </cell>
        </row>
        <row r="1055">
          <cell r="E1055" t="str">
            <v>El Dorado County Dept of Transportation</v>
          </cell>
          <cell r="J1055">
            <v>2013</v>
          </cell>
          <cell r="M1055">
            <v>9100000</v>
          </cell>
          <cell r="Y1055">
            <v>2009</v>
          </cell>
          <cell r="Z1055">
            <v>1365000</v>
          </cell>
          <cell r="AB1055">
            <v>2011</v>
          </cell>
          <cell r="AC1055">
            <v>1820000</v>
          </cell>
          <cell r="AE1055">
            <v>2012</v>
          </cell>
          <cell r="AF1055">
            <v>5915000</v>
          </cell>
        </row>
        <row r="1056">
          <cell r="E1056" t="str">
            <v>City of Roseville Dept of Public Works</v>
          </cell>
          <cell r="J1056">
            <v>2012</v>
          </cell>
          <cell r="M1056">
            <v>500000</v>
          </cell>
          <cell r="Y1056">
            <v>2009</v>
          </cell>
          <cell r="Z1056">
            <v>75000</v>
          </cell>
          <cell r="AB1056">
            <v>2010</v>
          </cell>
          <cell r="AC1056">
            <v>100000</v>
          </cell>
          <cell r="AE1056">
            <v>2011</v>
          </cell>
          <cell r="AF1056">
            <v>325000</v>
          </cell>
        </row>
        <row r="1057">
          <cell r="E1057" t="str">
            <v>Sacramento County Dept of Transportation</v>
          </cell>
          <cell r="J1057">
            <v>2012</v>
          </cell>
          <cell r="M1057">
            <v>735000</v>
          </cell>
          <cell r="Y1057">
            <v>2009</v>
          </cell>
          <cell r="Z1057">
            <v>110250</v>
          </cell>
          <cell r="AB1057">
            <v>2010</v>
          </cell>
          <cell r="AC1057">
            <v>147000</v>
          </cell>
          <cell r="AE1057">
            <v>2011</v>
          </cell>
          <cell r="AF1057">
            <v>477750</v>
          </cell>
        </row>
        <row r="1058">
          <cell r="E1058" t="str">
            <v>Town of Loomis Dept of Public Works</v>
          </cell>
          <cell r="J1058">
            <v>2012</v>
          </cell>
          <cell r="M1058">
            <v>1200000</v>
          </cell>
          <cell r="Y1058">
            <v>2009</v>
          </cell>
          <cell r="Z1058">
            <v>180000</v>
          </cell>
          <cell r="AB1058">
            <v>2010</v>
          </cell>
          <cell r="AC1058">
            <v>240000</v>
          </cell>
          <cell r="AE1058">
            <v>2011</v>
          </cell>
          <cell r="AF1058">
            <v>780000</v>
          </cell>
        </row>
        <row r="1059">
          <cell r="E1059" t="str">
            <v>Yuba County Dept of Public Works</v>
          </cell>
          <cell r="J1059">
            <v>2012</v>
          </cell>
          <cell r="M1059">
            <v>2000000</v>
          </cell>
          <cell r="Y1059">
            <v>2009</v>
          </cell>
          <cell r="Z1059">
            <v>300000</v>
          </cell>
          <cell r="AB1059">
            <v>2010</v>
          </cell>
          <cell r="AC1059">
            <v>400000</v>
          </cell>
          <cell r="AE1059">
            <v>2011</v>
          </cell>
          <cell r="AF1059">
            <v>1300000</v>
          </cell>
        </row>
        <row r="1060">
          <cell r="E1060" t="str">
            <v>Sacramento County Dept of Transportation</v>
          </cell>
          <cell r="J1060">
            <v>2012</v>
          </cell>
          <cell r="M1060">
            <v>2023001</v>
          </cell>
          <cell r="Y1060">
            <v>2009</v>
          </cell>
          <cell r="Z1060">
            <v>303450.14999999997</v>
          </cell>
          <cell r="AB1060">
            <v>2010</v>
          </cell>
          <cell r="AC1060">
            <v>404600.2</v>
          </cell>
          <cell r="AE1060">
            <v>2011</v>
          </cell>
          <cell r="AF1060">
            <v>1314950.6500000001</v>
          </cell>
        </row>
        <row r="1061">
          <cell r="E1061" t="str">
            <v>City of Rocklin Division of Engineering</v>
          </cell>
          <cell r="J1061">
            <v>2012</v>
          </cell>
          <cell r="M1061">
            <v>2600000</v>
          </cell>
          <cell r="Y1061">
            <v>2009</v>
          </cell>
          <cell r="Z1061">
            <v>390000</v>
          </cell>
          <cell r="AB1061">
            <v>2010</v>
          </cell>
          <cell r="AC1061">
            <v>520000</v>
          </cell>
          <cell r="AE1061">
            <v>2011</v>
          </cell>
          <cell r="AF1061">
            <v>1690000</v>
          </cell>
        </row>
        <row r="1062">
          <cell r="E1062" t="str">
            <v>City of Rocklin Division of Engineering</v>
          </cell>
          <cell r="J1062">
            <v>2012</v>
          </cell>
          <cell r="M1062">
            <v>2600000</v>
          </cell>
          <cell r="Y1062">
            <v>2009</v>
          </cell>
          <cell r="Z1062">
            <v>390000</v>
          </cell>
          <cell r="AB1062">
            <v>2010</v>
          </cell>
          <cell r="AC1062">
            <v>520000</v>
          </cell>
          <cell r="AE1062">
            <v>2011</v>
          </cell>
          <cell r="AF1062">
            <v>1690000</v>
          </cell>
        </row>
        <row r="1063">
          <cell r="E1063" t="str">
            <v>City of Rocklin Division of Engineering</v>
          </cell>
          <cell r="J1063">
            <v>2012</v>
          </cell>
          <cell r="M1063">
            <v>2700000</v>
          </cell>
          <cell r="Y1063">
            <v>2009</v>
          </cell>
          <cell r="Z1063">
            <v>405000</v>
          </cell>
          <cell r="AB1063">
            <v>2010</v>
          </cell>
          <cell r="AC1063">
            <v>540000</v>
          </cell>
          <cell r="AE1063">
            <v>2011</v>
          </cell>
          <cell r="AF1063">
            <v>1755000</v>
          </cell>
        </row>
        <row r="1064">
          <cell r="E1064" t="str">
            <v>City of Rancho Cordova</v>
          </cell>
          <cell r="J1064">
            <v>2012</v>
          </cell>
          <cell r="M1064">
            <v>3262645</v>
          </cell>
          <cell r="Y1064">
            <v>2009</v>
          </cell>
          <cell r="Z1064">
            <v>489396.75</v>
          </cell>
          <cell r="AB1064">
            <v>2010</v>
          </cell>
          <cell r="AC1064">
            <v>652529</v>
          </cell>
          <cell r="AE1064">
            <v>2011</v>
          </cell>
          <cell r="AF1064">
            <v>2120719.25</v>
          </cell>
        </row>
        <row r="1065">
          <cell r="E1065" t="str">
            <v>City of West Sacramento Dept of Public Works</v>
          </cell>
          <cell r="J1065">
            <v>2013</v>
          </cell>
          <cell r="M1065">
            <v>4000000</v>
          </cell>
          <cell r="Y1065">
            <v>2009</v>
          </cell>
          <cell r="Z1065">
            <v>600000</v>
          </cell>
          <cell r="AB1065">
            <v>2011</v>
          </cell>
          <cell r="AC1065">
            <v>800000</v>
          </cell>
          <cell r="AE1065">
            <v>2012</v>
          </cell>
          <cell r="AF1065">
            <v>2600000</v>
          </cell>
        </row>
        <row r="1066">
          <cell r="E1066" t="str">
            <v>Sacramento County Dept of Transportation</v>
          </cell>
          <cell r="J1066">
            <v>2013</v>
          </cell>
          <cell r="M1066">
            <v>5283000</v>
          </cell>
          <cell r="Y1066">
            <v>2009</v>
          </cell>
          <cell r="Z1066">
            <v>792450</v>
          </cell>
          <cell r="AB1066">
            <v>2011</v>
          </cell>
          <cell r="AC1066">
            <v>1056600</v>
          </cell>
          <cell r="AE1066">
            <v>2012</v>
          </cell>
          <cell r="AF1066">
            <v>3433950</v>
          </cell>
        </row>
        <row r="1067">
          <cell r="E1067" t="str">
            <v>City of West Sacramento Dept of Public Works</v>
          </cell>
          <cell r="J1067">
            <v>2013</v>
          </cell>
          <cell r="M1067">
            <v>6000000</v>
          </cell>
          <cell r="Y1067">
            <v>2009</v>
          </cell>
          <cell r="Z1067">
            <v>900000</v>
          </cell>
          <cell r="AB1067">
            <v>2011</v>
          </cell>
          <cell r="AC1067">
            <v>1200000</v>
          </cell>
          <cell r="AE1067">
            <v>2012</v>
          </cell>
          <cell r="AF1067">
            <v>3900000</v>
          </cell>
        </row>
        <row r="1068">
          <cell r="E1068" t="str">
            <v>Sacramento County Dept of Transportation</v>
          </cell>
          <cell r="J1068">
            <v>2013</v>
          </cell>
          <cell r="M1068">
            <v>6610000</v>
          </cell>
          <cell r="Y1068">
            <v>2009</v>
          </cell>
          <cell r="Z1068">
            <v>991500</v>
          </cell>
          <cell r="AB1068">
            <v>2011</v>
          </cell>
          <cell r="AC1068">
            <v>1322000</v>
          </cell>
          <cell r="AE1068">
            <v>2012</v>
          </cell>
          <cell r="AF1068">
            <v>4296500</v>
          </cell>
        </row>
        <row r="1069">
          <cell r="E1069" t="str">
            <v>City of Elk Grove</v>
          </cell>
          <cell r="J1069">
            <v>2013</v>
          </cell>
          <cell r="M1069">
            <v>7900000</v>
          </cell>
          <cell r="Y1069">
            <v>2009</v>
          </cell>
          <cell r="Z1069">
            <v>1185000</v>
          </cell>
          <cell r="AB1069">
            <v>2011</v>
          </cell>
          <cell r="AC1069">
            <v>1580000</v>
          </cell>
          <cell r="AE1069">
            <v>2012</v>
          </cell>
          <cell r="AF1069">
            <v>5135000</v>
          </cell>
        </row>
        <row r="1070">
          <cell r="E1070" t="str">
            <v>Sacramento County Dept of Transportation</v>
          </cell>
          <cell r="J1070">
            <v>2013</v>
          </cell>
          <cell r="M1070">
            <v>9307473</v>
          </cell>
          <cell r="Y1070">
            <v>2009</v>
          </cell>
          <cell r="Z1070">
            <v>1396120.95</v>
          </cell>
          <cell r="AB1070">
            <v>2011</v>
          </cell>
          <cell r="AC1070">
            <v>1861494.6</v>
          </cell>
          <cell r="AE1070">
            <v>2012</v>
          </cell>
          <cell r="AF1070">
            <v>6049857.4500000002</v>
          </cell>
        </row>
        <row r="1071">
          <cell r="E1071" t="str">
            <v>Yuba County Dept of Public Works</v>
          </cell>
          <cell r="J1071">
            <v>2013</v>
          </cell>
          <cell r="M1071">
            <v>9950000</v>
          </cell>
          <cell r="Y1071">
            <v>2009</v>
          </cell>
          <cell r="Z1071">
            <v>1492500</v>
          </cell>
          <cell r="AB1071">
            <v>2011</v>
          </cell>
          <cell r="AC1071">
            <v>1990000</v>
          </cell>
          <cell r="AE1071">
            <v>2012</v>
          </cell>
          <cell r="AF1071">
            <v>6467500</v>
          </cell>
        </row>
        <row r="1072">
          <cell r="E1072" t="str">
            <v>City of Rancho Cordova</v>
          </cell>
          <cell r="J1072">
            <v>2015</v>
          </cell>
          <cell r="M1072">
            <v>10000000</v>
          </cell>
          <cell r="Y1072">
            <v>2009</v>
          </cell>
          <cell r="Z1072">
            <v>1500000</v>
          </cell>
          <cell r="AB1072">
            <v>2012</v>
          </cell>
          <cell r="AC1072">
            <v>2000000</v>
          </cell>
          <cell r="AE1072">
            <v>2013</v>
          </cell>
          <cell r="AF1072">
            <v>6500000</v>
          </cell>
        </row>
        <row r="1073">
          <cell r="E1073" t="str">
            <v>City of West Sacramento Dept of Public Works</v>
          </cell>
          <cell r="J1073">
            <v>2015</v>
          </cell>
          <cell r="M1073">
            <v>10100000</v>
          </cell>
          <cell r="Y1073">
            <v>2009</v>
          </cell>
          <cell r="Z1073">
            <v>1515000</v>
          </cell>
          <cell r="AB1073">
            <v>2012</v>
          </cell>
          <cell r="AC1073">
            <v>2020000</v>
          </cell>
          <cell r="AE1073">
            <v>2013</v>
          </cell>
          <cell r="AF1073">
            <v>6565000</v>
          </cell>
        </row>
        <row r="1074">
          <cell r="E1074" t="str">
            <v>Sacramento County Dept of Transportation</v>
          </cell>
          <cell r="J1074">
            <v>2015</v>
          </cell>
          <cell r="M1074">
            <v>11000000</v>
          </cell>
          <cell r="Y1074">
            <v>2009</v>
          </cell>
          <cell r="Z1074">
            <v>1650000</v>
          </cell>
          <cell r="AB1074">
            <v>2012</v>
          </cell>
          <cell r="AC1074">
            <v>2200000</v>
          </cell>
          <cell r="AE1074">
            <v>2013</v>
          </cell>
          <cell r="AF1074">
            <v>7150000</v>
          </cell>
        </row>
        <row r="1075">
          <cell r="E1075" t="str">
            <v>City of Rancho Cordova</v>
          </cell>
          <cell r="J1075">
            <v>2015</v>
          </cell>
          <cell r="M1075">
            <v>11500000</v>
          </cell>
          <cell r="Y1075">
            <v>2009</v>
          </cell>
          <cell r="Z1075">
            <v>1725000</v>
          </cell>
          <cell r="AB1075">
            <v>2012</v>
          </cell>
          <cell r="AC1075">
            <v>2300000</v>
          </cell>
          <cell r="AE1075">
            <v>2013</v>
          </cell>
          <cell r="AF1075">
            <v>7475000</v>
          </cell>
        </row>
        <row r="1076">
          <cell r="E1076" t="str">
            <v>City of Elk Grove</v>
          </cell>
          <cell r="J1076">
            <v>2015</v>
          </cell>
          <cell r="M1076">
            <v>11600000</v>
          </cell>
          <cell r="Y1076">
            <v>2009</v>
          </cell>
          <cell r="Z1076">
            <v>1740000</v>
          </cell>
          <cell r="AB1076">
            <v>2012</v>
          </cell>
          <cell r="AC1076">
            <v>2320000</v>
          </cell>
          <cell r="AE1076">
            <v>2013</v>
          </cell>
          <cell r="AF1076">
            <v>7540000</v>
          </cell>
        </row>
        <row r="1077">
          <cell r="E1077" t="str">
            <v>City of Lincoln Dept of Public Works</v>
          </cell>
          <cell r="J1077">
            <v>2015</v>
          </cell>
          <cell r="M1077">
            <v>15000000</v>
          </cell>
          <cell r="Y1077">
            <v>2009</v>
          </cell>
          <cell r="Z1077">
            <v>2250000</v>
          </cell>
          <cell r="AB1077">
            <v>2012</v>
          </cell>
          <cell r="AC1077">
            <v>3000000</v>
          </cell>
          <cell r="AE1077">
            <v>2013</v>
          </cell>
          <cell r="AF1077">
            <v>9750000</v>
          </cell>
        </row>
        <row r="1078">
          <cell r="E1078" t="str">
            <v>City of Rancho Cordova</v>
          </cell>
          <cell r="J1078">
            <v>2015</v>
          </cell>
          <cell r="M1078">
            <v>15000000</v>
          </cell>
          <cell r="Y1078">
            <v>2009</v>
          </cell>
          <cell r="Z1078">
            <v>2250000</v>
          </cell>
          <cell r="AB1078">
            <v>2012</v>
          </cell>
          <cell r="AC1078">
            <v>3000000</v>
          </cell>
          <cell r="AE1078">
            <v>2013</v>
          </cell>
          <cell r="AF1078">
            <v>9750000</v>
          </cell>
        </row>
        <row r="1079">
          <cell r="E1079" t="str">
            <v>City of Elk Grove</v>
          </cell>
          <cell r="J1079">
            <v>2015</v>
          </cell>
          <cell r="M1079">
            <v>15040000</v>
          </cell>
          <cell r="Y1079">
            <v>2009</v>
          </cell>
          <cell r="Z1079">
            <v>2256000</v>
          </cell>
          <cell r="AB1079">
            <v>2012</v>
          </cell>
          <cell r="AC1079">
            <v>3008000</v>
          </cell>
          <cell r="AE1079">
            <v>2013</v>
          </cell>
          <cell r="AF1079">
            <v>9776000</v>
          </cell>
        </row>
        <row r="1080">
          <cell r="E1080" t="str">
            <v>City of Elk Grove</v>
          </cell>
          <cell r="J1080">
            <v>2015</v>
          </cell>
          <cell r="M1080">
            <v>16000000</v>
          </cell>
          <cell r="Y1080">
            <v>2009</v>
          </cell>
          <cell r="Z1080">
            <v>2400000</v>
          </cell>
          <cell r="AB1080">
            <v>2012</v>
          </cell>
          <cell r="AC1080">
            <v>3200000</v>
          </cell>
          <cell r="AE1080">
            <v>2013</v>
          </cell>
          <cell r="AF1080">
            <v>10400000</v>
          </cell>
        </row>
        <row r="1081">
          <cell r="E1081" t="str">
            <v>City of West Sacramento Dept of Public Works</v>
          </cell>
          <cell r="J1081">
            <v>2015</v>
          </cell>
          <cell r="M1081">
            <v>16440000</v>
          </cell>
          <cell r="Y1081">
            <v>2009</v>
          </cell>
          <cell r="Z1081">
            <v>2466000</v>
          </cell>
          <cell r="AB1081">
            <v>2012</v>
          </cell>
          <cell r="AC1081">
            <v>3288000</v>
          </cell>
          <cell r="AE1081">
            <v>2013</v>
          </cell>
          <cell r="AF1081">
            <v>10686000</v>
          </cell>
        </row>
        <row r="1082">
          <cell r="E1082" t="str">
            <v>El Dorado County Dept of Transportation</v>
          </cell>
          <cell r="J1082">
            <v>2015</v>
          </cell>
          <cell r="M1082">
            <v>17677000</v>
          </cell>
          <cell r="Y1082">
            <v>2009</v>
          </cell>
          <cell r="Z1082">
            <v>2651550</v>
          </cell>
          <cell r="AB1082">
            <v>2012</v>
          </cell>
          <cell r="AC1082">
            <v>3535400</v>
          </cell>
          <cell r="AE1082">
            <v>2013</v>
          </cell>
          <cell r="AF1082">
            <v>11490050</v>
          </cell>
        </row>
        <row r="1083">
          <cell r="E1083" t="str">
            <v>City of Rancho Cordova</v>
          </cell>
          <cell r="J1083">
            <v>2015</v>
          </cell>
          <cell r="M1083">
            <v>18743760</v>
          </cell>
          <cell r="Y1083">
            <v>2009</v>
          </cell>
          <cell r="Z1083">
            <v>2811564</v>
          </cell>
          <cell r="AB1083">
            <v>2012</v>
          </cell>
          <cell r="AC1083">
            <v>3748752</v>
          </cell>
          <cell r="AE1083">
            <v>2013</v>
          </cell>
          <cell r="AF1083">
            <v>12183444</v>
          </cell>
        </row>
        <row r="1084">
          <cell r="E1084" t="str">
            <v>City of Sacramento Dept of Transportation</v>
          </cell>
          <cell r="J1084">
            <v>2015</v>
          </cell>
          <cell r="M1084">
            <v>20000000</v>
          </cell>
          <cell r="Y1084">
            <v>2009</v>
          </cell>
          <cell r="Z1084">
            <v>3000000</v>
          </cell>
          <cell r="AB1084">
            <v>2012</v>
          </cell>
          <cell r="AC1084">
            <v>4000000</v>
          </cell>
          <cell r="AE1084">
            <v>2013</v>
          </cell>
          <cell r="AF1084">
            <v>13000000</v>
          </cell>
        </row>
        <row r="1085">
          <cell r="E1085" t="str">
            <v>City of Rancho Cordova</v>
          </cell>
          <cell r="J1085">
            <v>2015</v>
          </cell>
          <cell r="M1085">
            <v>20062277</v>
          </cell>
          <cell r="Y1085">
            <v>2009</v>
          </cell>
          <cell r="Z1085">
            <v>3009341.55</v>
          </cell>
          <cell r="AB1085">
            <v>2012</v>
          </cell>
          <cell r="AC1085">
            <v>4012455.4000000004</v>
          </cell>
          <cell r="AE1085">
            <v>2013</v>
          </cell>
          <cell r="AF1085">
            <v>13040480.050000001</v>
          </cell>
        </row>
        <row r="1086">
          <cell r="E1086" t="str">
            <v>City of Rancho Cordova</v>
          </cell>
          <cell r="J1086">
            <v>2015</v>
          </cell>
          <cell r="M1086">
            <v>21000000</v>
          </cell>
          <cell r="Y1086">
            <v>2009</v>
          </cell>
          <cell r="Z1086">
            <v>3150000</v>
          </cell>
          <cell r="AB1086">
            <v>2012</v>
          </cell>
          <cell r="AC1086">
            <v>4200000</v>
          </cell>
          <cell r="AE1086">
            <v>2013</v>
          </cell>
          <cell r="AF1086">
            <v>13650000</v>
          </cell>
        </row>
        <row r="1087">
          <cell r="E1087" t="str">
            <v>City of Rancho Cordova</v>
          </cell>
          <cell r="J1087">
            <v>2015</v>
          </cell>
          <cell r="M1087">
            <v>24000000</v>
          </cell>
          <cell r="Y1087">
            <v>2009</v>
          </cell>
          <cell r="Z1087">
            <v>3600000</v>
          </cell>
          <cell r="AB1087">
            <v>2012</v>
          </cell>
          <cell r="AC1087">
            <v>4800000</v>
          </cell>
          <cell r="AE1087">
            <v>2013</v>
          </cell>
          <cell r="AF1087">
            <v>15600000</v>
          </cell>
        </row>
        <row r="1088">
          <cell r="E1088" t="str">
            <v>Sacramento County Dept of Transportation</v>
          </cell>
          <cell r="J1088">
            <v>2015</v>
          </cell>
          <cell r="M1088">
            <v>25000000</v>
          </cell>
          <cell r="Y1088">
            <v>2009</v>
          </cell>
          <cell r="Z1088">
            <v>3750000</v>
          </cell>
          <cell r="AB1088">
            <v>2012</v>
          </cell>
          <cell r="AC1088">
            <v>5000000</v>
          </cell>
          <cell r="AE1088">
            <v>2013</v>
          </cell>
          <cell r="AF1088">
            <v>16250000</v>
          </cell>
        </row>
        <row r="1089">
          <cell r="E1089" t="str">
            <v>City of West Sacramento Dept of Public Works</v>
          </cell>
          <cell r="J1089">
            <v>2015</v>
          </cell>
          <cell r="M1089">
            <v>26450000</v>
          </cell>
          <cell r="Y1089">
            <v>2009</v>
          </cell>
          <cell r="Z1089">
            <v>3967500</v>
          </cell>
          <cell r="AB1089">
            <v>2012</v>
          </cell>
          <cell r="AC1089">
            <v>5290000</v>
          </cell>
          <cell r="AE1089">
            <v>2013</v>
          </cell>
          <cell r="AF1089">
            <v>17192500</v>
          </cell>
        </row>
        <row r="1090">
          <cell r="E1090" t="str">
            <v>City of Rancho Cordova</v>
          </cell>
          <cell r="J1090">
            <v>2015</v>
          </cell>
          <cell r="M1090">
            <v>28947600</v>
          </cell>
          <cell r="Y1090">
            <v>2009</v>
          </cell>
          <cell r="Z1090">
            <v>4342140</v>
          </cell>
          <cell r="AB1090">
            <v>2012</v>
          </cell>
          <cell r="AC1090">
            <v>5789520</v>
          </cell>
          <cell r="AE1090">
            <v>2013</v>
          </cell>
          <cell r="AF1090">
            <v>18815940</v>
          </cell>
        </row>
        <row r="1091">
          <cell r="E1091" t="str">
            <v>El Dorado County Dept of Transportation</v>
          </cell>
          <cell r="J1091">
            <v>2016</v>
          </cell>
          <cell r="M1091">
            <v>59928000</v>
          </cell>
          <cell r="Y1091">
            <v>2009</v>
          </cell>
          <cell r="Z1091">
            <v>8989200</v>
          </cell>
          <cell r="AB1091">
            <v>2012</v>
          </cell>
          <cell r="AC1091">
            <v>11985600</v>
          </cell>
          <cell r="AE1091">
            <v>2014</v>
          </cell>
          <cell r="AF1091">
            <v>38953200</v>
          </cell>
        </row>
        <row r="1092">
          <cell r="E1092" t="str">
            <v>Yolo County Dept of Public Works</v>
          </cell>
          <cell r="J1092">
            <v>2012</v>
          </cell>
          <cell r="M1092">
            <v>275000</v>
          </cell>
          <cell r="Z1092">
            <v>41250</v>
          </cell>
          <cell r="AC1092">
            <v>55000</v>
          </cell>
          <cell r="AF1092">
            <v>178750</v>
          </cell>
        </row>
        <row r="1093">
          <cell r="E1093" t="str">
            <v>Yuba County Dept of Public Works</v>
          </cell>
          <cell r="J1093">
            <v>2012</v>
          </cell>
          <cell r="M1093">
            <v>300000</v>
          </cell>
          <cell r="Z1093">
            <v>45000</v>
          </cell>
          <cell r="AC1093">
            <v>60000</v>
          </cell>
          <cell r="AF1093">
            <v>195000</v>
          </cell>
        </row>
        <row r="1094">
          <cell r="E1094" t="str">
            <v>Placer County Dept of Public Works</v>
          </cell>
          <cell r="J1094">
            <v>2012</v>
          </cell>
          <cell r="M1094">
            <v>946194</v>
          </cell>
          <cell r="Z1094">
            <v>141929.1</v>
          </cell>
          <cell r="AC1094">
            <v>189238.80000000002</v>
          </cell>
          <cell r="AF1094">
            <v>615026.1</v>
          </cell>
        </row>
        <row r="1095">
          <cell r="E1095" t="str">
            <v>El Dorado County Dept of Transportation</v>
          </cell>
          <cell r="J1095">
            <v>2012</v>
          </cell>
          <cell r="M1095">
            <v>1236600</v>
          </cell>
          <cell r="Z1095">
            <v>185490</v>
          </cell>
          <cell r="AC1095">
            <v>247320</v>
          </cell>
          <cell r="AF1095">
            <v>803790</v>
          </cell>
        </row>
        <row r="1096">
          <cell r="E1096" t="str">
            <v>City of Live Oak</v>
          </cell>
          <cell r="J1096">
            <v>2012</v>
          </cell>
          <cell r="M1096">
            <v>1300000</v>
          </cell>
          <cell r="Z1096">
            <v>195000</v>
          </cell>
          <cell r="AC1096">
            <v>260000</v>
          </cell>
          <cell r="AF1096">
            <v>845000</v>
          </cell>
        </row>
        <row r="1097">
          <cell r="E1097" t="str">
            <v>City of Colfax Dept of Public Works</v>
          </cell>
          <cell r="J1097">
            <v>2012</v>
          </cell>
          <cell r="M1097">
            <v>1357500</v>
          </cell>
          <cell r="Z1097">
            <v>203625</v>
          </cell>
          <cell r="AC1097">
            <v>271500</v>
          </cell>
          <cell r="AF1097">
            <v>882375</v>
          </cell>
        </row>
        <row r="1098">
          <cell r="E1098" t="str">
            <v>Caltrans District 3</v>
          </cell>
          <cell r="J1098">
            <v>2012</v>
          </cell>
          <cell r="M1098">
            <v>1480000</v>
          </cell>
          <cell r="Z1098">
            <v>222000</v>
          </cell>
          <cell r="AC1098">
            <v>296000</v>
          </cell>
          <cell r="AF1098">
            <v>962000</v>
          </cell>
        </row>
        <row r="1099">
          <cell r="E1099" t="str">
            <v>City of Lincoln Dept of Public Works</v>
          </cell>
          <cell r="J1099">
            <v>2012</v>
          </cell>
          <cell r="M1099">
            <v>1954432</v>
          </cell>
          <cell r="Z1099">
            <v>293164.79999999999</v>
          </cell>
          <cell r="AC1099">
            <v>390886.40000000002</v>
          </cell>
          <cell r="AF1099">
            <v>1270380.8</v>
          </cell>
        </row>
        <row r="1100">
          <cell r="E1100" t="str">
            <v>City of Live Oak</v>
          </cell>
          <cell r="J1100">
            <v>2012</v>
          </cell>
          <cell r="M1100">
            <v>3000000</v>
          </cell>
          <cell r="Z1100">
            <v>450000</v>
          </cell>
          <cell r="AC1100">
            <v>600000</v>
          </cell>
          <cell r="AF1100">
            <v>1950000</v>
          </cell>
        </row>
        <row r="1101">
          <cell r="E1101" t="str">
            <v>Caltrans District 3</v>
          </cell>
          <cell r="J1101">
            <v>2012</v>
          </cell>
          <cell r="M1101">
            <v>3023000</v>
          </cell>
          <cell r="Z1101">
            <v>453450</v>
          </cell>
          <cell r="AC1101">
            <v>604600</v>
          </cell>
          <cell r="AF1101">
            <v>1964950</v>
          </cell>
        </row>
        <row r="1102">
          <cell r="E1102" t="str">
            <v>City of West Sacramento Dept of Public Works</v>
          </cell>
          <cell r="J1102">
            <v>2013</v>
          </cell>
          <cell r="M1102">
            <v>7000000</v>
          </cell>
          <cell r="Z1102">
            <v>1050000</v>
          </cell>
          <cell r="AC1102">
            <v>1400000</v>
          </cell>
          <cell r="AF1102">
            <v>4550000</v>
          </cell>
        </row>
        <row r="1103">
          <cell r="E1103" t="str">
            <v>City of Live Oak</v>
          </cell>
          <cell r="J1103">
            <v>2013</v>
          </cell>
          <cell r="M1103">
            <v>7500000</v>
          </cell>
          <cell r="Z1103">
            <v>1125000</v>
          </cell>
          <cell r="AC1103">
            <v>1500000</v>
          </cell>
          <cell r="AF1103">
            <v>4875000</v>
          </cell>
        </row>
        <row r="1104">
          <cell r="E1104" t="str">
            <v>City of Elk Grove</v>
          </cell>
          <cell r="J1104">
            <v>2013</v>
          </cell>
          <cell r="M1104">
            <v>8414000</v>
          </cell>
          <cell r="Z1104">
            <v>1262100</v>
          </cell>
          <cell r="AC1104">
            <v>1682800</v>
          </cell>
          <cell r="AF1104">
            <v>5469100</v>
          </cell>
        </row>
        <row r="1105">
          <cell r="E1105" t="str">
            <v>City of West Sacramento Dept of Public Works</v>
          </cell>
          <cell r="J1105">
            <v>2015</v>
          </cell>
          <cell r="M1105">
            <v>10660000</v>
          </cell>
          <cell r="Z1105">
            <v>1599000</v>
          </cell>
          <cell r="AC1105">
            <v>2132000</v>
          </cell>
          <cell r="AF1105">
            <v>6929000</v>
          </cell>
        </row>
        <row r="1106">
          <cell r="E1106" t="str">
            <v>City of West Sacramento Dept of Public Works</v>
          </cell>
          <cell r="J1106">
            <v>2015</v>
          </cell>
          <cell r="M1106">
            <v>12350000</v>
          </cell>
          <cell r="Z1106">
            <v>1852500</v>
          </cell>
          <cell r="AC1106">
            <v>2470000</v>
          </cell>
          <cell r="AF1106">
            <v>8027500</v>
          </cell>
        </row>
        <row r="1107">
          <cell r="E1107" t="str">
            <v>El Dorado County Dept of Transportation</v>
          </cell>
          <cell r="J1107">
            <v>2013</v>
          </cell>
          <cell r="M1107">
            <v>3592000</v>
          </cell>
          <cell r="Y1107">
            <v>2010</v>
          </cell>
          <cell r="Z1107">
            <v>538800</v>
          </cell>
          <cell r="AB1107">
            <v>2011</v>
          </cell>
          <cell r="AC1107">
            <v>718400</v>
          </cell>
          <cell r="AE1107">
            <v>2012</v>
          </cell>
          <cell r="AF1107">
            <v>2334800</v>
          </cell>
        </row>
        <row r="1108">
          <cell r="E1108" t="str">
            <v>City of Live Oak</v>
          </cell>
          <cell r="J1108">
            <v>2014</v>
          </cell>
          <cell r="M1108">
            <v>4000000</v>
          </cell>
          <cell r="Y1108">
            <v>2010</v>
          </cell>
          <cell r="Z1108">
            <v>600000</v>
          </cell>
          <cell r="AB1108">
            <v>2012</v>
          </cell>
          <cell r="AC1108">
            <v>800000</v>
          </cell>
          <cell r="AE1108">
            <v>2013</v>
          </cell>
          <cell r="AF1108">
            <v>2600000</v>
          </cell>
        </row>
        <row r="1109">
          <cell r="E1109" t="str">
            <v>City of Galt Dept of Public Works</v>
          </cell>
          <cell r="J1109">
            <v>2014</v>
          </cell>
          <cell r="M1109">
            <v>4450000</v>
          </cell>
          <cell r="Y1109">
            <v>2010</v>
          </cell>
          <cell r="Z1109">
            <v>667500</v>
          </cell>
          <cell r="AB1109">
            <v>2012</v>
          </cell>
          <cell r="AC1109">
            <v>890000</v>
          </cell>
          <cell r="AE1109">
            <v>2013</v>
          </cell>
          <cell r="AF1109">
            <v>2892500</v>
          </cell>
        </row>
        <row r="1110">
          <cell r="E1110" t="str">
            <v>Yuba County Dept of Public Works</v>
          </cell>
          <cell r="J1110">
            <v>2014</v>
          </cell>
          <cell r="M1110">
            <v>6000000</v>
          </cell>
          <cell r="Y1110">
            <v>2010</v>
          </cell>
          <cell r="Z1110">
            <v>900000</v>
          </cell>
          <cell r="AB1110">
            <v>2012</v>
          </cell>
          <cell r="AC1110">
            <v>1200000</v>
          </cell>
          <cell r="AE1110">
            <v>2013</v>
          </cell>
          <cell r="AF1110">
            <v>3900000</v>
          </cell>
        </row>
        <row r="1111">
          <cell r="E1111" t="str">
            <v>City of Sacramento Dept of Transportation</v>
          </cell>
          <cell r="J1111">
            <v>2016</v>
          </cell>
          <cell r="M1111">
            <v>12749935</v>
          </cell>
          <cell r="Y1111">
            <v>2010</v>
          </cell>
          <cell r="Z1111">
            <v>1912490.25</v>
          </cell>
          <cell r="AB1111">
            <v>2013</v>
          </cell>
          <cell r="AC1111">
            <v>2549987</v>
          </cell>
          <cell r="AE1111">
            <v>2014</v>
          </cell>
          <cell r="AF1111">
            <v>8287457.75</v>
          </cell>
        </row>
        <row r="1112">
          <cell r="E1112" t="str">
            <v>City of Elk Grove</v>
          </cell>
          <cell r="J1112">
            <v>2016</v>
          </cell>
          <cell r="M1112">
            <v>18443980</v>
          </cell>
          <cell r="Y1112">
            <v>2010</v>
          </cell>
          <cell r="Z1112">
            <v>2766597</v>
          </cell>
          <cell r="AB1112">
            <v>2013</v>
          </cell>
          <cell r="AC1112">
            <v>3688796</v>
          </cell>
          <cell r="AE1112">
            <v>2014</v>
          </cell>
          <cell r="AF1112">
            <v>11988587</v>
          </cell>
        </row>
        <row r="1113">
          <cell r="E1113" t="str">
            <v>Sacramento County Dept of Transportation</v>
          </cell>
          <cell r="J1113">
            <v>2016</v>
          </cell>
          <cell r="M1113">
            <v>19837200</v>
          </cell>
          <cell r="Y1113">
            <v>2010</v>
          </cell>
          <cell r="Z1113">
            <v>2975580</v>
          </cell>
          <cell r="AB1113">
            <v>2013</v>
          </cell>
          <cell r="AC1113">
            <v>3967440</v>
          </cell>
          <cell r="AE1113">
            <v>2014</v>
          </cell>
          <cell r="AF1113">
            <v>12894180</v>
          </cell>
        </row>
        <row r="1114">
          <cell r="E1114" t="str">
            <v>Sacramento County Dept of Transportation</v>
          </cell>
          <cell r="J1114">
            <v>2017</v>
          </cell>
          <cell r="M1114">
            <v>38422000</v>
          </cell>
          <cell r="Y1114">
            <v>2010</v>
          </cell>
          <cell r="Z1114">
            <v>5763300</v>
          </cell>
          <cell r="AB1114">
            <v>2013</v>
          </cell>
          <cell r="AC1114">
            <v>7684400</v>
          </cell>
          <cell r="AE1114">
            <v>2015</v>
          </cell>
          <cell r="AF1114">
            <v>24974300</v>
          </cell>
        </row>
        <row r="1115">
          <cell r="E1115" t="str">
            <v>Sac. Metro Air Quality Management District</v>
          </cell>
          <cell r="J1115">
            <v>2013</v>
          </cell>
          <cell r="M1115">
            <v>225913</v>
          </cell>
          <cell r="Z1115">
            <v>33886.949999999997</v>
          </cell>
          <cell r="AC1115">
            <v>45182.600000000006</v>
          </cell>
          <cell r="AF1115">
            <v>146843.45000000001</v>
          </cell>
        </row>
        <row r="1116">
          <cell r="E1116" t="str">
            <v>City of Live Oak</v>
          </cell>
          <cell r="J1116">
            <v>2013</v>
          </cell>
          <cell r="M1116">
            <v>1300000</v>
          </cell>
          <cell r="Z1116">
            <v>195000</v>
          </cell>
          <cell r="AC1116">
            <v>260000</v>
          </cell>
          <cell r="AF1116">
            <v>845000</v>
          </cell>
        </row>
        <row r="1117">
          <cell r="E1117" t="str">
            <v>Placer County Dept of Public Works</v>
          </cell>
          <cell r="J1117">
            <v>2014</v>
          </cell>
          <cell r="M1117">
            <v>649000</v>
          </cell>
          <cell r="Y1117">
            <v>2011</v>
          </cell>
          <cell r="Z1117">
            <v>97350</v>
          </cell>
          <cell r="AB1117">
            <v>2012</v>
          </cell>
          <cell r="AC1117">
            <v>129800</v>
          </cell>
          <cell r="AE1117">
            <v>2013</v>
          </cell>
          <cell r="AF1117">
            <v>421850</v>
          </cell>
        </row>
        <row r="1118">
          <cell r="E1118" t="str">
            <v>City of Lincoln Dept of Public Works</v>
          </cell>
          <cell r="J1118">
            <v>2015</v>
          </cell>
          <cell r="M1118">
            <v>4000000</v>
          </cell>
          <cell r="Y1118">
            <v>2011</v>
          </cell>
          <cell r="Z1118">
            <v>600000</v>
          </cell>
          <cell r="AB1118">
            <v>2013</v>
          </cell>
          <cell r="AC1118">
            <v>800000</v>
          </cell>
          <cell r="AE1118">
            <v>2014</v>
          </cell>
          <cell r="AF1118">
            <v>2600000</v>
          </cell>
        </row>
        <row r="1119">
          <cell r="E1119" t="str">
            <v>City of Rocklin Division of Engineering</v>
          </cell>
          <cell r="J1119">
            <v>2015</v>
          </cell>
          <cell r="M1119">
            <v>5248100</v>
          </cell>
          <cell r="Y1119">
            <v>2011</v>
          </cell>
          <cell r="Z1119">
            <v>787215</v>
          </cell>
          <cell r="AB1119">
            <v>2013</v>
          </cell>
          <cell r="AC1119">
            <v>1049620</v>
          </cell>
          <cell r="AE1119">
            <v>2014</v>
          </cell>
          <cell r="AF1119">
            <v>3411265</v>
          </cell>
        </row>
        <row r="1120">
          <cell r="E1120" t="str">
            <v>City of Rancho Cordova</v>
          </cell>
          <cell r="J1120">
            <v>2014</v>
          </cell>
          <cell r="M1120">
            <v>2268000</v>
          </cell>
          <cell r="Y1120">
            <v>2011</v>
          </cell>
          <cell r="Z1120">
            <v>340200</v>
          </cell>
          <cell r="AB1120">
            <v>2012</v>
          </cell>
          <cell r="AC1120">
            <v>453600</v>
          </cell>
          <cell r="AE1120">
            <v>2013</v>
          </cell>
          <cell r="AF1120">
            <v>1474200</v>
          </cell>
        </row>
        <row r="1121">
          <cell r="E1121" t="str">
            <v>City of Roseville Dept of Public Works</v>
          </cell>
          <cell r="J1121">
            <v>2015</v>
          </cell>
          <cell r="M1121">
            <v>5000000</v>
          </cell>
          <cell r="Y1121">
            <v>2011</v>
          </cell>
          <cell r="Z1121">
            <v>750000</v>
          </cell>
          <cell r="AB1121">
            <v>2013</v>
          </cell>
          <cell r="AC1121">
            <v>1000000</v>
          </cell>
          <cell r="AE1121">
            <v>2014</v>
          </cell>
          <cell r="AF1121">
            <v>3250000</v>
          </cell>
        </row>
        <row r="1122">
          <cell r="E1122" t="str">
            <v>Sacramento County Dept of Transportation</v>
          </cell>
          <cell r="J1122">
            <v>2015</v>
          </cell>
          <cell r="M1122">
            <v>6688000</v>
          </cell>
          <cell r="Y1122">
            <v>2011</v>
          </cell>
          <cell r="Z1122">
            <v>1003200</v>
          </cell>
          <cell r="AB1122">
            <v>2013</v>
          </cell>
          <cell r="AC1122">
            <v>1337600</v>
          </cell>
          <cell r="AE1122">
            <v>2014</v>
          </cell>
          <cell r="AF1122">
            <v>4347200</v>
          </cell>
        </row>
        <row r="1123">
          <cell r="E1123" t="str">
            <v>El Dorado County Dept of Transportation</v>
          </cell>
          <cell r="J1123">
            <v>2015</v>
          </cell>
          <cell r="M1123">
            <v>7480200</v>
          </cell>
          <cell r="Y1123">
            <v>2011</v>
          </cell>
          <cell r="Z1123">
            <v>1122030</v>
          </cell>
          <cell r="AB1123">
            <v>2013</v>
          </cell>
          <cell r="AC1123">
            <v>1496040</v>
          </cell>
          <cell r="AE1123">
            <v>2014</v>
          </cell>
          <cell r="AF1123">
            <v>4862130</v>
          </cell>
        </row>
        <row r="1124">
          <cell r="E1124" t="str">
            <v>City of Elk Grove</v>
          </cell>
          <cell r="J1124">
            <v>2015</v>
          </cell>
          <cell r="M1124">
            <v>8056500</v>
          </cell>
          <cell r="Y1124">
            <v>2011</v>
          </cell>
          <cell r="Z1124">
            <v>1208475</v>
          </cell>
          <cell r="AB1124">
            <v>2013</v>
          </cell>
          <cell r="AC1124">
            <v>1611300</v>
          </cell>
          <cell r="AE1124">
            <v>2014</v>
          </cell>
          <cell r="AF1124">
            <v>5236725</v>
          </cell>
        </row>
        <row r="1125">
          <cell r="E1125" t="str">
            <v>City of Elk Grove</v>
          </cell>
          <cell r="J1125">
            <v>2015</v>
          </cell>
          <cell r="M1125">
            <v>8240000</v>
          </cell>
          <cell r="Y1125">
            <v>2011</v>
          </cell>
          <cell r="Z1125">
            <v>1236000</v>
          </cell>
          <cell r="AB1125">
            <v>2013</v>
          </cell>
          <cell r="AC1125">
            <v>1648000</v>
          </cell>
          <cell r="AE1125">
            <v>2014</v>
          </cell>
          <cell r="AF1125">
            <v>5356000</v>
          </cell>
        </row>
        <row r="1126">
          <cell r="E1126" t="str">
            <v>City of Elk Grove</v>
          </cell>
          <cell r="J1126">
            <v>2015</v>
          </cell>
          <cell r="M1126">
            <v>8500000</v>
          </cell>
          <cell r="Y1126">
            <v>2011</v>
          </cell>
          <cell r="Z1126">
            <v>1275000</v>
          </cell>
          <cell r="AB1126">
            <v>2013</v>
          </cell>
          <cell r="AC1126">
            <v>1700000</v>
          </cell>
          <cell r="AE1126">
            <v>2014</v>
          </cell>
          <cell r="AF1126">
            <v>5525000</v>
          </cell>
        </row>
        <row r="1127">
          <cell r="E1127" t="str">
            <v>City of Rancho Cordova</v>
          </cell>
          <cell r="J1127">
            <v>2015</v>
          </cell>
          <cell r="M1127">
            <v>9548680</v>
          </cell>
          <cell r="Y1127">
            <v>2011</v>
          </cell>
          <cell r="Z1127">
            <v>1432302</v>
          </cell>
          <cell r="AB1127">
            <v>2013</v>
          </cell>
          <cell r="AC1127">
            <v>1909736</v>
          </cell>
          <cell r="AE1127">
            <v>2014</v>
          </cell>
          <cell r="AF1127">
            <v>6206642</v>
          </cell>
        </row>
        <row r="1128">
          <cell r="E1128" t="str">
            <v>City of Elk Grove</v>
          </cell>
          <cell r="J1128">
            <v>2015</v>
          </cell>
          <cell r="M1128">
            <v>9981500</v>
          </cell>
          <cell r="Y1128">
            <v>2011</v>
          </cell>
          <cell r="Z1128">
            <v>1497225</v>
          </cell>
          <cell r="AB1128">
            <v>2013</v>
          </cell>
          <cell r="AC1128">
            <v>1996300</v>
          </cell>
          <cell r="AE1128">
            <v>2014</v>
          </cell>
          <cell r="AF1128">
            <v>6487975</v>
          </cell>
        </row>
        <row r="1129">
          <cell r="E1129" t="str">
            <v>City of Live Oak</v>
          </cell>
          <cell r="J1129">
            <v>2017</v>
          </cell>
          <cell r="M1129">
            <v>10000000</v>
          </cell>
          <cell r="Y1129">
            <v>2011</v>
          </cell>
          <cell r="Z1129">
            <v>1500000</v>
          </cell>
          <cell r="AB1129">
            <v>2014</v>
          </cell>
          <cell r="AC1129">
            <v>2000000</v>
          </cell>
          <cell r="AE1129">
            <v>2015</v>
          </cell>
          <cell r="AF1129">
            <v>6500000</v>
          </cell>
        </row>
        <row r="1130">
          <cell r="E1130" t="str">
            <v>City of Lincoln Dept of Public Works</v>
          </cell>
          <cell r="J1130">
            <v>2018</v>
          </cell>
          <cell r="M1130">
            <v>35000000</v>
          </cell>
          <cell r="Y1130">
            <v>2011</v>
          </cell>
          <cell r="Z1130">
            <v>5250000</v>
          </cell>
          <cell r="AB1130">
            <v>2014</v>
          </cell>
          <cell r="AC1130">
            <v>7000000</v>
          </cell>
          <cell r="AE1130">
            <v>2016</v>
          </cell>
          <cell r="AF1130">
            <v>22750000</v>
          </cell>
        </row>
        <row r="1131">
          <cell r="E1131" t="str">
            <v>City of Lincoln Dept of Public Works</v>
          </cell>
          <cell r="J1131">
            <v>2015</v>
          </cell>
          <cell r="M1131">
            <v>600000</v>
          </cell>
          <cell r="Y1131">
            <v>2012</v>
          </cell>
          <cell r="Z1131">
            <v>90000</v>
          </cell>
          <cell r="AB1131">
            <v>2013</v>
          </cell>
          <cell r="AC1131">
            <v>120000</v>
          </cell>
          <cell r="AE1131">
            <v>2014</v>
          </cell>
          <cell r="AF1131">
            <v>390000</v>
          </cell>
        </row>
        <row r="1132">
          <cell r="E1132" t="str">
            <v>City of Roseville Dept of Public Works</v>
          </cell>
          <cell r="J1132">
            <v>2015</v>
          </cell>
          <cell r="M1132">
            <v>600000</v>
          </cell>
          <cell r="Y1132">
            <v>2012</v>
          </cell>
          <cell r="Z1132">
            <v>90000</v>
          </cell>
          <cell r="AB1132">
            <v>2013</v>
          </cell>
          <cell r="AC1132">
            <v>120000</v>
          </cell>
          <cell r="AE1132">
            <v>2014</v>
          </cell>
          <cell r="AF1132">
            <v>390000</v>
          </cell>
        </row>
        <row r="1133">
          <cell r="E1133" t="str">
            <v>Placer County Dept of Public Works</v>
          </cell>
          <cell r="J1133">
            <v>2015</v>
          </cell>
          <cell r="M1133">
            <v>3360000</v>
          </cell>
          <cell r="Y1133">
            <v>2012</v>
          </cell>
          <cell r="Z1133">
            <v>504000</v>
          </cell>
          <cell r="AB1133">
            <v>2013</v>
          </cell>
          <cell r="AC1133">
            <v>672000</v>
          </cell>
          <cell r="AE1133">
            <v>2014</v>
          </cell>
          <cell r="AF1133">
            <v>2184000</v>
          </cell>
        </row>
        <row r="1134">
          <cell r="E1134" t="str">
            <v>Placer County Dept of Public Works</v>
          </cell>
          <cell r="J1134">
            <v>2015</v>
          </cell>
          <cell r="M1134">
            <v>3500000</v>
          </cell>
          <cell r="Y1134">
            <v>2012</v>
          </cell>
          <cell r="Z1134">
            <v>525000</v>
          </cell>
          <cell r="AB1134">
            <v>2013</v>
          </cell>
          <cell r="AC1134">
            <v>700000</v>
          </cell>
          <cell r="AE1134">
            <v>2014</v>
          </cell>
          <cell r="AF1134">
            <v>2275000</v>
          </cell>
        </row>
        <row r="1135">
          <cell r="E1135" t="str">
            <v>City of Lincoln Dept of Public Works</v>
          </cell>
          <cell r="J1135">
            <v>2015</v>
          </cell>
          <cell r="M1135">
            <v>419000</v>
          </cell>
          <cell r="Z1135">
            <v>62850</v>
          </cell>
          <cell r="AC1135">
            <v>83800</v>
          </cell>
          <cell r="AF1135">
            <v>272350</v>
          </cell>
        </row>
        <row r="1136">
          <cell r="E1136" t="str">
            <v>City of Elk Grove</v>
          </cell>
          <cell r="J1136">
            <v>2015</v>
          </cell>
          <cell r="M1136">
            <v>221000</v>
          </cell>
          <cell r="Y1136">
            <v>2012</v>
          </cell>
          <cell r="Z1136">
            <v>33150</v>
          </cell>
          <cell r="AB1136">
            <v>2013</v>
          </cell>
          <cell r="AC1136">
            <v>44200</v>
          </cell>
          <cell r="AE1136">
            <v>2014</v>
          </cell>
          <cell r="AF1136">
            <v>143650</v>
          </cell>
        </row>
        <row r="1137">
          <cell r="E1137" t="str">
            <v>City of Elk Grove</v>
          </cell>
          <cell r="J1137">
            <v>2015</v>
          </cell>
          <cell r="M1137">
            <v>505500</v>
          </cell>
          <cell r="Y1137">
            <v>2012</v>
          </cell>
          <cell r="Z1137">
            <v>75825</v>
          </cell>
          <cell r="AB1137">
            <v>2013</v>
          </cell>
          <cell r="AC1137">
            <v>101100</v>
          </cell>
          <cell r="AE1137">
            <v>2014</v>
          </cell>
          <cell r="AF1137">
            <v>328575</v>
          </cell>
        </row>
        <row r="1138">
          <cell r="E1138" t="str">
            <v>City of Elk Grove</v>
          </cell>
          <cell r="J1138">
            <v>2015</v>
          </cell>
          <cell r="M1138">
            <v>735000</v>
          </cell>
          <cell r="Y1138">
            <v>2012</v>
          </cell>
          <cell r="Z1138">
            <v>110250</v>
          </cell>
          <cell r="AB1138">
            <v>2013</v>
          </cell>
          <cell r="AC1138">
            <v>147000</v>
          </cell>
          <cell r="AE1138">
            <v>2014</v>
          </cell>
          <cell r="AF1138">
            <v>477750</v>
          </cell>
        </row>
        <row r="1139">
          <cell r="E1139" t="str">
            <v>City of Sacramento Dept of Transportation</v>
          </cell>
          <cell r="J1139">
            <v>2016</v>
          </cell>
          <cell r="M1139">
            <v>5100000</v>
          </cell>
          <cell r="Y1139">
            <v>2012</v>
          </cell>
          <cell r="Z1139">
            <v>765000</v>
          </cell>
          <cell r="AB1139">
            <v>2014</v>
          </cell>
          <cell r="AC1139">
            <v>1020000</v>
          </cell>
          <cell r="AE1139">
            <v>2015</v>
          </cell>
          <cell r="AF1139">
            <v>3315000</v>
          </cell>
        </row>
        <row r="1140">
          <cell r="E1140" t="str">
            <v>City of Sacramento Dept of Transportation</v>
          </cell>
          <cell r="J1140">
            <v>2016</v>
          </cell>
          <cell r="M1140">
            <v>6738364</v>
          </cell>
          <cell r="Y1140">
            <v>2012</v>
          </cell>
          <cell r="Z1140">
            <v>1010754.6</v>
          </cell>
          <cell r="AB1140">
            <v>2014</v>
          </cell>
          <cell r="AC1140">
            <v>1347672.8</v>
          </cell>
          <cell r="AE1140">
            <v>2015</v>
          </cell>
          <cell r="AF1140">
            <v>4379936.6000000006</v>
          </cell>
        </row>
        <row r="1141">
          <cell r="E1141" t="str">
            <v>City of Sacramento Dept of Transportation</v>
          </cell>
          <cell r="J1141">
            <v>2016</v>
          </cell>
          <cell r="M1141">
            <v>8000000</v>
          </cell>
          <cell r="Y1141">
            <v>2012</v>
          </cell>
          <cell r="Z1141">
            <v>1200000</v>
          </cell>
          <cell r="AB1141">
            <v>2014</v>
          </cell>
          <cell r="AC1141">
            <v>1600000</v>
          </cell>
          <cell r="AE1141">
            <v>2015</v>
          </cell>
          <cell r="AF1141">
            <v>5200000</v>
          </cell>
        </row>
        <row r="1142">
          <cell r="E1142" t="str">
            <v>City of Rancho Cordova</v>
          </cell>
          <cell r="J1142">
            <v>2018</v>
          </cell>
          <cell r="M1142">
            <v>13670000</v>
          </cell>
          <cell r="Y1142">
            <v>2012</v>
          </cell>
          <cell r="Z1142">
            <v>2050500</v>
          </cell>
          <cell r="AB1142">
            <v>2015</v>
          </cell>
          <cell r="AC1142">
            <v>2734000</v>
          </cell>
          <cell r="AE1142">
            <v>2016</v>
          </cell>
          <cell r="AF1142">
            <v>8885500</v>
          </cell>
        </row>
        <row r="1143">
          <cell r="E1143" t="str">
            <v>City of Sacramento Dept of Transportation</v>
          </cell>
          <cell r="J1143">
            <v>2016</v>
          </cell>
          <cell r="M1143">
            <v>3071700</v>
          </cell>
          <cell r="Y1143">
            <v>2013</v>
          </cell>
          <cell r="Z1143">
            <v>460755</v>
          </cell>
          <cell r="AB1143">
            <v>2014</v>
          </cell>
          <cell r="AC1143">
            <v>614340</v>
          </cell>
          <cell r="AE1143">
            <v>2015</v>
          </cell>
          <cell r="AF1143">
            <v>1996605</v>
          </cell>
        </row>
        <row r="1144">
          <cell r="E1144" t="str">
            <v>Sutter County Dept of Public Works</v>
          </cell>
          <cell r="J1144">
            <v>2020</v>
          </cell>
          <cell r="M1144">
            <v>42000000</v>
          </cell>
          <cell r="Y1144">
            <v>2013</v>
          </cell>
          <cell r="Z1144">
            <v>6300000</v>
          </cell>
          <cell r="AB1144">
            <v>2016</v>
          </cell>
          <cell r="AC1144">
            <v>8400000</v>
          </cell>
          <cell r="AE1144">
            <v>2018</v>
          </cell>
          <cell r="AF1144">
            <v>27300000</v>
          </cell>
        </row>
        <row r="1145">
          <cell r="E1145" t="str">
            <v>City of Sacramento Dept of Transportation</v>
          </cell>
          <cell r="J1145">
            <v>2016</v>
          </cell>
          <cell r="M1145">
            <v>516000</v>
          </cell>
          <cell r="Z1145">
            <v>77400</v>
          </cell>
          <cell r="AC1145">
            <v>103200</v>
          </cell>
          <cell r="AF1145">
            <v>335400</v>
          </cell>
        </row>
        <row r="1146">
          <cell r="E1146" t="str">
            <v>City of Lincoln Dept of Public Works</v>
          </cell>
          <cell r="J1146">
            <v>2020</v>
          </cell>
          <cell r="M1146">
            <v>23000000</v>
          </cell>
          <cell r="Y1146">
            <v>2014</v>
          </cell>
          <cell r="Z1146">
            <v>3450000</v>
          </cell>
          <cell r="AB1146">
            <v>2017</v>
          </cell>
          <cell r="AC1146">
            <v>4600000</v>
          </cell>
          <cell r="AE1146">
            <v>2018</v>
          </cell>
          <cell r="AF1146">
            <v>14950000</v>
          </cell>
        </row>
        <row r="1147">
          <cell r="E1147" t="str">
            <v>Sacramento County Dept of Transportation</v>
          </cell>
          <cell r="J1147">
            <v>2020</v>
          </cell>
          <cell r="M1147">
            <v>10000000</v>
          </cell>
          <cell r="Y1147">
            <v>2014</v>
          </cell>
          <cell r="Z1147">
            <v>1500000</v>
          </cell>
          <cell r="AB1147">
            <v>2017</v>
          </cell>
          <cell r="AC1147">
            <v>2000000</v>
          </cell>
          <cell r="AE1147">
            <v>2018</v>
          </cell>
          <cell r="AF1147">
            <v>6500000</v>
          </cell>
        </row>
        <row r="1148">
          <cell r="E1148" t="str">
            <v>Yuba County Dept of Public Works</v>
          </cell>
          <cell r="J1148">
            <v>2020</v>
          </cell>
          <cell r="M1148">
            <v>12000000</v>
          </cell>
          <cell r="Y1148">
            <v>2014</v>
          </cell>
          <cell r="Z1148">
            <v>1800000</v>
          </cell>
          <cell r="AB1148">
            <v>2017</v>
          </cell>
          <cell r="AC1148">
            <v>2400000</v>
          </cell>
          <cell r="AE1148">
            <v>2018</v>
          </cell>
          <cell r="AF1148">
            <v>7800000</v>
          </cell>
        </row>
        <row r="1149">
          <cell r="E1149" t="str">
            <v>City of Roseville Dept of Public Works</v>
          </cell>
          <cell r="J1149">
            <v>2020</v>
          </cell>
          <cell r="M1149">
            <v>4000000</v>
          </cell>
          <cell r="Y1149">
            <v>2016</v>
          </cell>
          <cell r="Z1149">
            <v>600000</v>
          </cell>
          <cell r="AB1149">
            <v>2018</v>
          </cell>
          <cell r="AC1149">
            <v>800000</v>
          </cell>
          <cell r="AE1149">
            <v>2019</v>
          </cell>
          <cell r="AF1149">
            <v>2600000</v>
          </cell>
        </row>
        <row r="1150">
          <cell r="E1150" t="str">
            <v>City of Lincoln Dept of Public Works</v>
          </cell>
          <cell r="J1150">
            <v>2020</v>
          </cell>
          <cell r="M1150">
            <v>900000</v>
          </cell>
          <cell r="Y1150">
            <v>2017</v>
          </cell>
          <cell r="Z1150">
            <v>135000</v>
          </cell>
          <cell r="AB1150">
            <v>2018</v>
          </cell>
          <cell r="AC1150">
            <v>180000</v>
          </cell>
          <cell r="AE1150">
            <v>2019</v>
          </cell>
          <cell r="AF1150">
            <v>585000</v>
          </cell>
        </row>
        <row r="1151">
          <cell r="E1151" t="str">
            <v>City of Rocklin Division of Engineering</v>
          </cell>
          <cell r="J1151">
            <v>2020</v>
          </cell>
          <cell r="M1151">
            <v>1600000</v>
          </cell>
          <cell r="Y1151">
            <v>2017</v>
          </cell>
          <cell r="Z1151">
            <v>240000</v>
          </cell>
          <cell r="AB1151">
            <v>2018</v>
          </cell>
          <cell r="AC1151">
            <v>320000</v>
          </cell>
          <cell r="AE1151">
            <v>2019</v>
          </cell>
          <cell r="AF1151">
            <v>1040000</v>
          </cell>
        </row>
        <row r="1152">
          <cell r="E1152" t="str">
            <v>Placer County Dept of Public Works</v>
          </cell>
          <cell r="J1152">
            <v>2020</v>
          </cell>
          <cell r="M1152">
            <v>3671000</v>
          </cell>
          <cell r="Y1152">
            <v>2017</v>
          </cell>
          <cell r="Z1152">
            <v>550650</v>
          </cell>
          <cell r="AB1152">
            <v>2018</v>
          </cell>
          <cell r="AC1152">
            <v>734200</v>
          </cell>
          <cell r="AE1152">
            <v>2019</v>
          </cell>
          <cell r="AF1152">
            <v>2386150</v>
          </cell>
        </row>
        <row r="1153">
          <cell r="E1153" t="str">
            <v>City of Rancho Cordova</v>
          </cell>
          <cell r="J1153">
            <v>2020</v>
          </cell>
          <cell r="M1153">
            <v>2300000</v>
          </cell>
          <cell r="Z1153">
            <v>345000</v>
          </cell>
          <cell r="AC1153">
            <v>460000</v>
          </cell>
          <cell r="AF1153">
            <v>1495000</v>
          </cell>
        </row>
        <row r="1154">
          <cell r="E1154" t="str">
            <v>Sacramento County Dept of Transportation</v>
          </cell>
          <cell r="J1154">
            <v>2035</v>
          </cell>
          <cell r="M1154">
            <v>50670341</v>
          </cell>
          <cell r="Y1154">
            <v>2028</v>
          </cell>
          <cell r="Z1154">
            <v>7600551.1499999994</v>
          </cell>
          <cell r="AB1154">
            <v>2031</v>
          </cell>
          <cell r="AC1154">
            <v>10134068.200000001</v>
          </cell>
          <cell r="AE1154">
            <v>2033</v>
          </cell>
          <cell r="AF1154">
            <v>32935721.650000002</v>
          </cell>
        </row>
        <row r="1155">
          <cell r="E1155" t="str">
            <v>Caltrans District 3</v>
          </cell>
          <cell r="J1155">
            <v>2035</v>
          </cell>
          <cell r="M1155">
            <v>7605500</v>
          </cell>
          <cell r="Y1155">
            <v>2031</v>
          </cell>
          <cell r="Z1155">
            <v>1140825</v>
          </cell>
          <cell r="AB1155">
            <v>2033</v>
          </cell>
          <cell r="AC1155">
            <v>1521100</v>
          </cell>
          <cell r="AE1155">
            <v>2034</v>
          </cell>
          <cell r="AF1155">
            <v>4943575</v>
          </cell>
        </row>
        <row r="1156">
          <cell r="E1156" t="str">
            <v>City of Sacramento Dept of Transportation</v>
          </cell>
          <cell r="J1156">
            <v>2035</v>
          </cell>
          <cell r="M1156">
            <v>1474502</v>
          </cell>
          <cell r="Z1156">
            <v>221175.3</v>
          </cell>
          <cell r="AC1156">
            <v>294900.40000000002</v>
          </cell>
          <cell r="AF1156">
            <v>958426.3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dNewFPN"/>
      <sheetName val="Parameters"/>
      <sheetName val="Lookup"/>
      <sheetName val="MasterList"/>
      <sheetName val="FMIS"/>
      <sheetName val="FMIS(Manual)"/>
      <sheetName val="FADS"/>
      <sheetName val="Dropped Projects"/>
      <sheetName val="criteria-1"/>
      <sheetName val="criteria-flags"/>
      <sheetName val="sum by prog code"/>
      <sheetName val="Sum by Dist"/>
      <sheetName val="Agency-County Name"/>
      <sheetName val="summary"/>
      <sheetName val="2013 FTIP Sum - Prog, OA, Cap."/>
      <sheetName val="2011 FTIP Sum - Prog, OA, Cap."/>
      <sheetName val="10-1-2010  Past+Project. Ob."/>
      <sheetName val="10-1-2010   2011 FTIP"/>
      <sheetName val="OB by MMYY - data for graphs"/>
      <sheetName val="Description - MasteList Fomulas"/>
      <sheetName val="PMNotes"/>
    </sheetNames>
    <sheetDataSet>
      <sheetData sheetId="0" refreshError="1"/>
      <sheetData sheetId="1" refreshError="1"/>
      <sheetData sheetId="2" refreshError="1">
        <row r="2">
          <cell r="B2" t="str">
            <v>AMBAG</v>
          </cell>
          <cell r="F2" t="str">
            <v>Alpine County Transportation Commission</v>
          </cell>
          <cell r="I2" t="str">
            <v>Alameda County</v>
          </cell>
        </row>
        <row r="3">
          <cell r="B3" t="str">
            <v>BCAG</v>
          </cell>
          <cell r="F3" t="str">
            <v>Amador County Transportation Commission</v>
          </cell>
          <cell r="I3" t="str">
            <v>Alpine County</v>
          </cell>
        </row>
        <row r="4">
          <cell r="B4" t="str">
            <v>FCOG</v>
          </cell>
          <cell r="F4" t="str">
            <v>Butte County Association of Governments</v>
          </cell>
          <cell r="I4" t="str">
            <v>Amador County</v>
          </cell>
        </row>
        <row r="5">
          <cell r="B5" t="str">
            <v>KCAG</v>
          </cell>
          <cell r="F5" t="str">
            <v>Calaveras Council of Governments</v>
          </cell>
          <cell r="I5" t="str">
            <v>Butte County</v>
          </cell>
        </row>
        <row r="6">
          <cell r="B6" t="str">
            <v>KCOG</v>
          </cell>
          <cell r="F6" t="str">
            <v>Caltrans</v>
          </cell>
          <cell r="I6" t="str">
            <v>Calaveras County</v>
          </cell>
        </row>
        <row r="7">
          <cell r="B7" t="str">
            <v>MCAG</v>
          </cell>
          <cell r="F7" t="str">
            <v>Colusa County Transportation Commission</v>
          </cell>
          <cell r="I7" t="str">
            <v>Colusa County</v>
          </cell>
        </row>
        <row r="8">
          <cell r="B8" t="str">
            <v>MCTC</v>
          </cell>
          <cell r="F8" t="str">
            <v>Council of Fresno County Governments</v>
          </cell>
          <cell r="I8" t="str">
            <v>Contra Costa County</v>
          </cell>
        </row>
        <row r="9">
          <cell r="B9" t="str">
            <v>MTC</v>
          </cell>
          <cell r="F9" t="str">
            <v>Council of San Benito County Governments</v>
          </cell>
          <cell r="I9" t="str">
            <v>Del Norte County</v>
          </cell>
        </row>
        <row r="10">
          <cell r="B10" t="str">
            <v>RURAL</v>
          </cell>
          <cell r="F10" t="str">
            <v>Del Norte County Transportation Commission</v>
          </cell>
          <cell r="I10" t="str">
            <v>El Dorado County</v>
          </cell>
        </row>
        <row r="11">
          <cell r="B11" t="str">
            <v>SACOG</v>
          </cell>
          <cell r="F11" t="str">
            <v>El Dorado County Transportation Commission</v>
          </cell>
          <cell r="I11" t="str">
            <v>Fresno County</v>
          </cell>
        </row>
        <row r="12">
          <cell r="B12" t="str">
            <v>SANDAG</v>
          </cell>
          <cell r="F12" t="str">
            <v>Glenn County Transportation Commission</v>
          </cell>
          <cell r="I12" t="str">
            <v>Glenn County</v>
          </cell>
        </row>
        <row r="13">
          <cell r="B13" t="str">
            <v>SBCAG</v>
          </cell>
          <cell r="F13" t="str">
            <v>Humboldt County Association of Governments</v>
          </cell>
          <cell r="I13" t="str">
            <v>Humboldt County</v>
          </cell>
        </row>
        <row r="14">
          <cell r="B14" t="str">
            <v>SCAG</v>
          </cell>
          <cell r="F14" t="str">
            <v>Imperial County Transportation Commission</v>
          </cell>
          <cell r="I14" t="str">
            <v>Imperial County</v>
          </cell>
        </row>
        <row r="15">
          <cell r="B15" t="str">
            <v>SCRTPA</v>
          </cell>
          <cell r="F15" t="str">
            <v>Inyo County Transportation Commission</v>
          </cell>
          <cell r="I15" t="str">
            <v>Inyo County</v>
          </cell>
        </row>
        <row r="16">
          <cell r="B16" t="str">
            <v>SJCOG</v>
          </cell>
          <cell r="F16" t="str">
            <v>Kern Council of Governments</v>
          </cell>
          <cell r="I16" t="str">
            <v>Kern County</v>
          </cell>
        </row>
        <row r="17">
          <cell r="B17" t="str">
            <v>SLOCOG</v>
          </cell>
          <cell r="F17" t="str">
            <v>Kings County Association of Governments</v>
          </cell>
          <cell r="I17" t="str">
            <v>Kings County</v>
          </cell>
        </row>
        <row r="18">
          <cell r="B18" t="str">
            <v>STANCOG</v>
          </cell>
          <cell r="F18" t="str">
            <v>Lake County/City Area Planning Council</v>
          </cell>
          <cell r="I18" t="str">
            <v>Lake County</v>
          </cell>
        </row>
        <row r="19">
          <cell r="B19" t="str">
            <v>TCAG</v>
          </cell>
          <cell r="F19" t="str">
            <v>Lassen County Transportation Commission</v>
          </cell>
          <cell r="I19" t="str">
            <v>Lassen County</v>
          </cell>
        </row>
        <row r="20">
          <cell r="B20" t="str">
            <v>TMPO</v>
          </cell>
          <cell r="F20" t="str">
            <v>Los Angeles County Metropolitan Transportation Authority</v>
          </cell>
          <cell r="I20" t="str">
            <v>Los Angeles County</v>
          </cell>
        </row>
        <row r="21">
          <cell r="F21" t="str">
            <v>Madera County Transportation Commission</v>
          </cell>
          <cell r="I21" t="str">
            <v>Madera County</v>
          </cell>
        </row>
        <row r="22">
          <cell r="F22" t="str">
            <v>Mariposa County Transportation Commission</v>
          </cell>
          <cell r="I22" t="str">
            <v>Marin County</v>
          </cell>
        </row>
        <row r="23">
          <cell r="F23" t="str">
            <v>Mendocino Council of Governments</v>
          </cell>
          <cell r="I23" t="str">
            <v>Mariposa County</v>
          </cell>
        </row>
        <row r="24">
          <cell r="F24" t="str">
            <v>Merced County Association of Governments</v>
          </cell>
          <cell r="I24" t="str">
            <v>Mendocino County</v>
          </cell>
        </row>
        <row r="25">
          <cell r="F25" t="str">
            <v>Metropolitan Transportation Commission</v>
          </cell>
          <cell r="I25" t="str">
            <v>Merced County</v>
          </cell>
        </row>
        <row r="26">
          <cell r="F26" t="str">
            <v>Modoc County Transportation Commission</v>
          </cell>
          <cell r="I26" t="str">
            <v>Modoc County</v>
          </cell>
        </row>
        <row r="27">
          <cell r="F27" t="str">
            <v>Mono County Transportation Commission</v>
          </cell>
          <cell r="I27" t="str">
            <v>Mono County</v>
          </cell>
        </row>
        <row r="28">
          <cell r="F28" t="str">
            <v>Nevada County Transportation Commission</v>
          </cell>
          <cell r="I28" t="str">
            <v>Monterey County</v>
          </cell>
        </row>
        <row r="29">
          <cell r="F29" t="str">
            <v>Orange County Transportation Authority</v>
          </cell>
          <cell r="I29" t="str">
            <v>Napa County</v>
          </cell>
        </row>
        <row r="30">
          <cell r="F30" t="str">
            <v>Placer County Transportation Planning Agency</v>
          </cell>
          <cell r="I30" t="str">
            <v>Nevada County</v>
          </cell>
        </row>
        <row r="31">
          <cell r="F31" t="str">
            <v>Plumas County Transportation Commission</v>
          </cell>
          <cell r="I31" t="str">
            <v>Orange County</v>
          </cell>
        </row>
        <row r="32">
          <cell r="F32" t="str">
            <v>Riverside County Transportation Commission</v>
          </cell>
          <cell r="I32" t="str">
            <v>Placer County</v>
          </cell>
        </row>
        <row r="33">
          <cell r="F33" t="str">
            <v>Sacramento Area Council of Governments</v>
          </cell>
          <cell r="I33" t="str">
            <v>Plumas County</v>
          </cell>
        </row>
        <row r="34">
          <cell r="F34" t="str">
            <v>San Bernardino Associated Governments</v>
          </cell>
          <cell r="I34" t="str">
            <v>Riverside County</v>
          </cell>
        </row>
        <row r="35">
          <cell r="F35" t="str">
            <v>San Diego Association of Governments</v>
          </cell>
          <cell r="I35" t="str">
            <v>Sacramento County</v>
          </cell>
        </row>
        <row r="36">
          <cell r="F36" t="str">
            <v>San Joaquin Council of Governments</v>
          </cell>
          <cell r="I36" t="str">
            <v>San Benito County</v>
          </cell>
        </row>
        <row r="37">
          <cell r="F37" t="str">
            <v>San Luis Obispo Council of Governments</v>
          </cell>
          <cell r="I37" t="str">
            <v>San Bernardino County</v>
          </cell>
        </row>
        <row r="38">
          <cell r="F38" t="str">
            <v>Santa Barbara County Association of Governments</v>
          </cell>
          <cell r="I38" t="str">
            <v>San Diego County</v>
          </cell>
        </row>
        <row r="39">
          <cell r="F39" t="str">
            <v>Santa Cruz County Regional Transportation Commission</v>
          </cell>
          <cell r="I39" t="str">
            <v>San Francisco County</v>
          </cell>
        </row>
        <row r="40">
          <cell r="F40" t="str">
            <v>Shasta County Regional Transportation Planning Agency</v>
          </cell>
          <cell r="I40" t="str">
            <v>San Joaquin County</v>
          </cell>
        </row>
        <row r="41">
          <cell r="F41" t="str">
            <v>Sierra County Transportation Commission</v>
          </cell>
          <cell r="I41" t="str">
            <v>San Luis Obispo County</v>
          </cell>
        </row>
        <row r="42">
          <cell r="F42" t="str">
            <v>Siskiyou County Transportation Commission</v>
          </cell>
          <cell r="I42" t="str">
            <v>San Mateo County</v>
          </cell>
        </row>
        <row r="43">
          <cell r="F43" t="str">
            <v>Southern California Association of Governments</v>
          </cell>
          <cell r="I43" t="str">
            <v>Santa Barbara County</v>
          </cell>
        </row>
        <row r="44">
          <cell r="F44" t="str">
            <v>Stanislaus Council of Governments</v>
          </cell>
          <cell r="I44" t="str">
            <v>Santa Clara County</v>
          </cell>
        </row>
        <row r="45">
          <cell r="F45" t="str">
            <v>Tahoe Regional Planning Agency</v>
          </cell>
          <cell r="I45" t="str">
            <v>Santa Cruz County</v>
          </cell>
        </row>
        <row r="46">
          <cell r="F46" t="str">
            <v>Tehama County Transportation Commission</v>
          </cell>
          <cell r="I46" t="str">
            <v>Shasta County</v>
          </cell>
        </row>
        <row r="47">
          <cell r="F47" t="str">
            <v>Transportation Agency For Monterey County</v>
          </cell>
          <cell r="I47" t="str">
            <v>Sierra County</v>
          </cell>
        </row>
        <row r="48">
          <cell r="F48" t="str">
            <v>Trinity County Transportation Commission</v>
          </cell>
          <cell r="I48" t="str">
            <v>Siskiyou County</v>
          </cell>
        </row>
        <row r="49">
          <cell r="F49" t="str">
            <v>Tulare County Association of Governments</v>
          </cell>
          <cell r="I49" t="str">
            <v>Solano County</v>
          </cell>
        </row>
        <row r="50">
          <cell r="F50" t="str">
            <v>Tuolumne County Transportation Council</v>
          </cell>
          <cell r="I50" t="str">
            <v>Sonoma County</v>
          </cell>
        </row>
        <row r="51">
          <cell r="F51" t="str">
            <v>Ventura County Transportation Commission</v>
          </cell>
          <cell r="I51" t="str">
            <v>Stanislaus County</v>
          </cell>
        </row>
        <row r="52">
          <cell r="I52" t="str">
            <v>Sutter County</v>
          </cell>
        </row>
        <row r="53">
          <cell r="I53" t="str">
            <v>Tehama County</v>
          </cell>
        </row>
        <row r="54">
          <cell r="I54" t="str">
            <v>Trinity County</v>
          </cell>
        </row>
        <row r="55">
          <cell r="I55" t="str">
            <v>Tulare County</v>
          </cell>
        </row>
        <row r="56">
          <cell r="I56" t="str">
            <v>Tuolumne County</v>
          </cell>
        </row>
        <row r="57">
          <cell r="I57" t="str">
            <v>Ventura County</v>
          </cell>
        </row>
        <row r="58">
          <cell r="I58" t="str">
            <v>Yolo County</v>
          </cell>
        </row>
        <row r="59">
          <cell r="I59" t="str">
            <v>Yuba County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 Year Summary"/>
      <sheetName val="FY97 Detail"/>
      <sheetName val="July 1996"/>
      <sheetName val="August 1996"/>
      <sheetName val="September 1996"/>
      <sheetName val="October 1996"/>
      <sheetName val="November 1996"/>
      <sheetName val="December 1996"/>
      <sheetName val="January 1997"/>
      <sheetName val="February 1997"/>
      <sheetName val="March 1997"/>
      <sheetName val="April 1997"/>
      <sheetName val="May 1997"/>
      <sheetName val="June 1997"/>
      <sheetName val="Union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 Year Summary"/>
      <sheetName val="FY97 Detail"/>
      <sheetName val="July 1996"/>
      <sheetName val="August 1996"/>
      <sheetName val="September 1996"/>
      <sheetName val="October 1996"/>
      <sheetName val="November 1996"/>
      <sheetName val="December 1996"/>
      <sheetName val="January 1997"/>
      <sheetName val="February 1997"/>
      <sheetName val="March 1997"/>
      <sheetName val="April 1997"/>
      <sheetName val="May 1997"/>
      <sheetName val="June 1997"/>
      <sheetName val="Union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risdiction Data"/>
      <sheetName val="Calculations"/>
    </sheetNames>
    <sheetDataSet>
      <sheetData sheetId="0">
        <row r="1">
          <cell r="A1" t="str">
            <v>Length</v>
          </cell>
          <cell r="B1" t="str">
            <v>PCI</v>
          </cell>
        </row>
        <row r="2">
          <cell r="A2">
            <v>50</v>
          </cell>
          <cell r="B2">
            <v>91.727099999999993</v>
          </cell>
          <cell r="C2">
            <v>8.1167285537465488E-3</v>
          </cell>
          <cell r="D2">
            <v>0.81167285537465483</v>
          </cell>
        </row>
        <row r="3">
          <cell r="A3">
            <v>80</v>
          </cell>
          <cell r="B3">
            <v>7.1172260000000001E-2</v>
          </cell>
          <cell r="C3">
            <v>8.092925830715034E-3</v>
          </cell>
          <cell r="D3">
            <v>0.80929258307150342</v>
          </cell>
        </row>
        <row r="4">
          <cell r="A4">
            <v>80</v>
          </cell>
          <cell r="B4">
            <v>87.288060000000002</v>
          </cell>
          <cell r="C4">
            <v>8.0810244691992758E-3</v>
          </cell>
          <cell r="D4">
            <v>0.80810244691992761</v>
          </cell>
        </row>
        <row r="5">
          <cell r="A5">
            <v>80</v>
          </cell>
          <cell r="B5">
            <v>90.945269999999994</v>
          </cell>
          <cell r="C5">
            <v>5.4151194896696186E-3</v>
          </cell>
          <cell r="D5">
            <v>0.54151194896696186</v>
          </cell>
        </row>
        <row r="6">
          <cell r="A6">
            <v>100</v>
          </cell>
          <cell r="B6">
            <v>35.245370000000001</v>
          </cell>
          <cell r="C6">
            <v>5.7721603351423402E-3</v>
          </cell>
          <cell r="D6">
            <v>0.57721603351423401</v>
          </cell>
        </row>
        <row r="7">
          <cell r="A7">
            <v>100</v>
          </cell>
          <cell r="B7">
            <v>86.960430000000002</v>
          </cell>
          <cell r="C7">
            <v>7.4740550318956487E-3</v>
          </cell>
          <cell r="D7">
            <v>0.74740550318956489</v>
          </cell>
        </row>
        <row r="8">
          <cell r="A8">
            <v>100</v>
          </cell>
          <cell r="B8">
            <v>92.800640000000001</v>
          </cell>
          <cell r="C8">
            <v>6.1053984575835472E-3</v>
          </cell>
          <cell r="D8">
            <v>0.61053984575835474</v>
          </cell>
        </row>
        <row r="9">
          <cell r="A9">
            <v>100</v>
          </cell>
          <cell r="B9">
            <v>100</v>
          </cell>
          <cell r="C9">
            <v>2.3326668570884507E-3</v>
          </cell>
          <cell r="D9">
            <v>0.23326668570884507</v>
          </cell>
        </row>
        <row r="10">
          <cell r="A10">
            <v>120</v>
          </cell>
          <cell r="B10">
            <v>16.107240000000001</v>
          </cell>
          <cell r="C10">
            <v>5.7840616966580976E-3</v>
          </cell>
          <cell r="D10">
            <v>0.57840616966580971</v>
          </cell>
        </row>
        <row r="11">
          <cell r="A11">
            <v>150</v>
          </cell>
          <cell r="B11">
            <v>89.323840000000004</v>
          </cell>
          <cell r="C11">
            <v>5.8911739502999147E-3</v>
          </cell>
          <cell r="D11">
            <v>0.5891173950299915</v>
          </cell>
        </row>
        <row r="12">
          <cell r="A12">
            <v>160</v>
          </cell>
          <cell r="B12">
            <v>0</v>
          </cell>
          <cell r="C12">
            <v>5.4270208511853759E-3</v>
          </cell>
          <cell r="D12">
            <v>0.53184804341616687</v>
          </cell>
        </row>
        <row r="13">
          <cell r="A13">
            <v>160</v>
          </cell>
          <cell r="B13">
            <v>25.166979999999999</v>
          </cell>
          <cell r="C13">
            <v>5.795963058173855E-3</v>
          </cell>
          <cell r="D13">
            <v>0.56800437970103779</v>
          </cell>
        </row>
        <row r="14">
          <cell r="A14">
            <v>160</v>
          </cell>
          <cell r="B14">
            <v>73.938019999999995</v>
          </cell>
          <cell r="C14">
            <v>5.391316766638103E-3</v>
          </cell>
          <cell r="D14">
            <v>0.5283490431305341</v>
          </cell>
        </row>
        <row r="15">
          <cell r="A15">
            <v>160</v>
          </cell>
          <cell r="B15">
            <v>75.135339999999999</v>
          </cell>
          <cell r="C15">
            <v>7.1051128249071697E-3</v>
          </cell>
          <cell r="D15">
            <v>0.66788060554127393</v>
          </cell>
        </row>
        <row r="16">
          <cell r="A16">
            <v>160</v>
          </cell>
          <cell r="B16">
            <v>76.954660000000004</v>
          </cell>
          <cell r="C16">
            <v>6.033990288489003E-3</v>
          </cell>
          <cell r="D16">
            <v>0.56116109682947724</v>
          </cell>
        </row>
        <row r="17">
          <cell r="A17">
            <v>160</v>
          </cell>
          <cell r="B17">
            <v>84.380459999999999</v>
          </cell>
          <cell r="C17">
            <v>8.3785585070932107E-3</v>
          </cell>
          <cell r="D17">
            <v>0.75407026563838897</v>
          </cell>
        </row>
        <row r="18">
          <cell r="A18">
            <v>160</v>
          </cell>
          <cell r="B18">
            <v>85.499520000000004</v>
          </cell>
          <cell r="C18">
            <v>9.0093306674283533E-3</v>
          </cell>
          <cell r="D18">
            <v>0.7027277920594116</v>
          </cell>
        </row>
        <row r="19">
          <cell r="A19">
            <v>160</v>
          </cell>
          <cell r="B19">
            <v>86.792360000000002</v>
          </cell>
          <cell r="C19">
            <v>4.0821669999047891E-3</v>
          </cell>
          <cell r="D19">
            <v>0.31432685899266877</v>
          </cell>
        </row>
        <row r="20">
          <cell r="A20">
            <v>160</v>
          </cell>
          <cell r="B20">
            <v>87.248180000000005</v>
          </cell>
          <cell r="C20">
            <v>4.0702656383890317E-3</v>
          </cell>
          <cell r="D20">
            <v>0.31341045415595542</v>
          </cell>
        </row>
        <row r="21">
          <cell r="A21">
            <v>160</v>
          </cell>
          <cell r="B21">
            <v>88.20393</v>
          </cell>
          <cell r="C21">
            <v>6.1292011806150628E-3</v>
          </cell>
          <cell r="D21">
            <v>0.46581928972674475</v>
          </cell>
        </row>
        <row r="22">
          <cell r="A22">
            <v>160</v>
          </cell>
          <cell r="B22">
            <v>88.78389</v>
          </cell>
          <cell r="C22">
            <v>8.092925830715034E-3</v>
          </cell>
          <cell r="D22">
            <v>0.61506236313434259</v>
          </cell>
        </row>
        <row r="23">
          <cell r="A23">
            <v>160</v>
          </cell>
          <cell r="B23">
            <v>89.948070000000001</v>
          </cell>
          <cell r="C23">
            <v>5.665048081500524E-3</v>
          </cell>
          <cell r="D23">
            <v>0.43054365419403984</v>
          </cell>
        </row>
        <row r="24">
          <cell r="A24">
            <v>160</v>
          </cell>
          <cell r="B24">
            <v>92.800640000000001</v>
          </cell>
          <cell r="C24">
            <v>5.9982862039417309E-3</v>
          </cell>
          <cell r="D24">
            <v>0.44387317909168811</v>
          </cell>
        </row>
        <row r="25">
          <cell r="A25">
            <v>160</v>
          </cell>
          <cell r="B25">
            <v>92.800640000000001</v>
          </cell>
          <cell r="C25">
            <v>1.332952489764829E-3</v>
          </cell>
          <cell r="D25">
            <v>9.8638484242597343E-2</v>
          </cell>
        </row>
        <row r="26">
          <cell r="A26">
            <v>160</v>
          </cell>
          <cell r="B26">
            <v>100</v>
          </cell>
          <cell r="C26">
            <v>8.15243263829382E-3</v>
          </cell>
          <cell r="D26">
            <v>0.58697514995715505</v>
          </cell>
        </row>
        <row r="27">
          <cell r="A27">
            <v>160</v>
          </cell>
          <cell r="B27">
            <v>100</v>
          </cell>
          <cell r="C27">
            <v>1.0913548509949538E-2</v>
          </cell>
          <cell r="D27">
            <v>0.78577549271636671</v>
          </cell>
        </row>
        <row r="28">
          <cell r="A28">
            <v>200</v>
          </cell>
          <cell r="B28">
            <v>36.562719999999999</v>
          </cell>
          <cell r="C28">
            <v>5.8554698657526418E-3</v>
          </cell>
          <cell r="D28">
            <v>0.41573836046843754</v>
          </cell>
        </row>
        <row r="29">
          <cell r="A29">
            <v>200</v>
          </cell>
          <cell r="B29">
            <v>87.288060000000002</v>
          </cell>
          <cell r="C29">
            <v>5.4746262972484054E-3</v>
          </cell>
          <cell r="D29">
            <v>0.38869846710463679</v>
          </cell>
        </row>
        <row r="30">
          <cell r="A30">
            <v>200</v>
          </cell>
          <cell r="B30">
            <v>87.291520000000006</v>
          </cell>
          <cell r="C30">
            <v>7.2836332476435301E-3</v>
          </cell>
          <cell r="D30">
            <v>0.51713796058269068</v>
          </cell>
        </row>
        <row r="31">
          <cell r="A31">
            <v>200</v>
          </cell>
          <cell r="B31">
            <v>92.800640000000001</v>
          </cell>
          <cell r="C31">
            <v>8.6760925449871473E-3</v>
          </cell>
          <cell r="D31">
            <v>0.61600257069408748</v>
          </cell>
        </row>
        <row r="32">
          <cell r="A32">
            <v>240</v>
          </cell>
          <cell r="B32">
            <v>54.809519999999999</v>
          </cell>
          <cell r="C32">
            <v>5.4389222127011333E-3</v>
          </cell>
          <cell r="D32">
            <v>0.3807245548890793</v>
          </cell>
        </row>
        <row r="33">
          <cell r="A33">
            <v>240</v>
          </cell>
          <cell r="B33">
            <v>57.471870000000003</v>
          </cell>
          <cell r="C33">
            <v>5.7602589736265829E-3</v>
          </cell>
          <cell r="D33">
            <v>0.40321812815386082</v>
          </cell>
        </row>
        <row r="34">
          <cell r="A34">
            <v>240</v>
          </cell>
          <cell r="B34">
            <v>81.526009999999999</v>
          </cell>
          <cell r="C34">
            <v>5.3318099590593162E-3</v>
          </cell>
          <cell r="D34">
            <v>0.36256307721603348</v>
          </cell>
        </row>
        <row r="35">
          <cell r="A35">
            <v>240</v>
          </cell>
          <cell r="B35">
            <v>86.616259999999997</v>
          </cell>
          <cell r="C35">
            <v>7.5097591164429208E-3</v>
          </cell>
          <cell r="D35">
            <v>0.51066361991811859</v>
          </cell>
        </row>
        <row r="36">
          <cell r="A36">
            <v>240</v>
          </cell>
          <cell r="B36">
            <v>86.792360000000002</v>
          </cell>
          <cell r="C36">
            <v>8.29524897648291E-3</v>
          </cell>
          <cell r="D36">
            <v>0.56407693040083784</v>
          </cell>
        </row>
        <row r="37">
          <cell r="A37">
            <v>240</v>
          </cell>
          <cell r="B37">
            <v>86.823719999999994</v>
          </cell>
          <cell r="C37">
            <v>4.689136437208417E-3</v>
          </cell>
          <cell r="D37">
            <v>0.31417214129296395</v>
          </cell>
        </row>
        <row r="38">
          <cell r="A38">
            <v>240</v>
          </cell>
          <cell r="B38">
            <v>87.248180000000005</v>
          </cell>
          <cell r="C38">
            <v>9.1283442825859287E-3</v>
          </cell>
          <cell r="D38">
            <v>0.61159906693325727</v>
          </cell>
        </row>
        <row r="39">
          <cell r="A39">
            <v>240</v>
          </cell>
          <cell r="B39">
            <v>87.24879</v>
          </cell>
          <cell r="C39">
            <v>3.5942111777587356E-3</v>
          </cell>
          <cell r="D39">
            <v>0.24081214890983529</v>
          </cell>
        </row>
        <row r="40">
          <cell r="A40">
            <v>240</v>
          </cell>
          <cell r="B40">
            <v>87.378429999999994</v>
          </cell>
          <cell r="C40">
            <v>4.2725887841569077E-3</v>
          </cell>
          <cell r="D40">
            <v>0.28626344853851282</v>
          </cell>
        </row>
        <row r="41">
          <cell r="A41">
            <v>240</v>
          </cell>
          <cell r="B41">
            <v>92.800640000000001</v>
          </cell>
          <cell r="C41">
            <v>2.0232314576787585E-3</v>
          </cell>
          <cell r="D41">
            <v>0.13555650766447683</v>
          </cell>
        </row>
        <row r="42">
          <cell r="A42">
            <v>240</v>
          </cell>
          <cell r="B42">
            <v>100</v>
          </cell>
          <cell r="C42">
            <v>3.725126154432067E-3</v>
          </cell>
          <cell r="D42">
            <v>0.24958345234694848</v>
          </cell>
        </row>
        <row r="43">
          <cell r="A43">
            <v>250</v>
          </cell>
          <cell r="B43">
            <v>83.010810000000006</v>
          </cell>
          <cell r="C43">
            <v>5.5103303817956775E-3</v>
          </cell>
          <cell r="D43">
            <v>0.36919213558031039</v>
          </cell>
        </row>
        <row r="44">
          <cell r="A44">
            <v>250</v>
          </cell>
          <cell r="B44">
            <v>92.800640000000001</v>
          </cell>
          <cell r="C44">
            <v>7.5335618394744355E-3</v>
          </cell>
          <cell r="D44">
            <v>0.49721508140531273</v>
          </cell>
        </row>
        <row r="45">
          <cell r="A45">
            <v>300</v>
          </cell>
          <cell r="B45">
            <v>29.836880000000001</v>
          </cell>
          <cell r="C45">
            <v>2.0351328191945159E-3</v>
          </cell>
          <cell r="D45">
            <v>0.13431876606683804</v>
          </cell>
        </row>
        <row r="46">
          <cell r="A46">
            <v>320</v>
          </cell>
          <cell r="B46">
            <v>16.107240000000001</v>
          </cell>
          <cell r="C46">
            <v>7.0575073788441394E-3</v>
          </cell>
          <cell r="D46">
            <v>0.4657954870037132</v>
          </cell>
        </row>
        <row r="47">
          <cell r="A47">
            <v>320</v>
          </cell>
          <cell r="B47">
            <v>19.58982</v>
          </cell>
          <cell r="C47">
            <v>5.4151194896696186E-3</v>
          </cell>
          <cell r="D47">
            <v>0.3573978863181948</v>
          </cell>
        </row>
        <row r="48">
          <cell r="A48">
            <v>320</v>
          </cell>
          <cell r="B48">
            <v>85.125950000000003</v>
          </cell>
          <cell r="C48">
            <v>3.3799866704751023E-3</v>
          </cell>
          <cell r="D48">
            <v>0.22307912025135676</v>
          </cell>
        </row>
        <row r="49">
          <cell r="A49">
            <v>320</v>
          </cell>
          <cell r="B49">
            <v>87.223939999999999</v>
          </cell>
          <cell r="C49">
            <v>5.7245548890793108E-3</v>
          </cell>
          <cell r="D49">
            <v>0.37209606779015519</v>
          </cell>
        </row>
        <row r="50">
          <cell r="A50">
            <v>320</v>
          </cell>
          <cell r="B50">
            <v>87.291520000000006</v>
          </cell>
          <cell r="C50">
            <v>2.0351328191945159E-3</v>
          </cell>
          <cell r="D50">
            <v>0.13228363324764353</v>
          </cell>
        </row>
        <row r="51">
          <cell r="A51">
            <v>320</v>
          </cell>
          <cell r="B51">
            <v>88.932749999999999</v>
          </cell>
          <cell r="C51">
            <v>8.092925830715034E-3</v>
          </cell>
          <cell r="D51">
            <v>0.51794725316576218</v>
          </cell>
        </row>
        <row r="52">
          <cell r="A52">
            <v>400</v>
          </cell>
          <cell r="B52">
            <v>36.562719999999999</v>
          </cell>
          <cell r="C52">
            <v>4.2130819765781209E-3</v>
          </cell>
          <cell r="D52">
            <v>0.26963724650099974</v>
          </cell>
        </row>
        <row r="53">
          <cell r="A53">
            <v>400</v>
          </cell>
          <cell r="B53">
            <v>81.28134</v>
          </cell>
          <cell r="C53">
            <v>2.0470341807102732E-3</v>
          </cell>
          <cell r="D53">
            <v>0.13101018756545749</v>
          </cell>
        </row>
        <row r="54">
          <cell r="A54">
            <v>400</v>
          </cell>
          <cell r="B54">
            <v>83.052499999999995</v>
          </cell>
          <cell r="C54">
            <v>9.6758069123107689E-3</v>
          </cell>
          <cell r="D54">
            <v>0.61925164238788921</v>
          </cell>
        </row>
        <row r="55">
          <cell r="A55">
            <v>400</v>
          </cell>
          <cell r="B55">
            <v>87.03595</v>
          </cell>
          <cell r="C55">
            <v>5.7602589736265829E-3</v>
          </cell>
          <cell r="D55">
            <v>0.3686565743121013</v>
          </cell>
        </row>
        <row r="56">
          <cell r="A56">
            <v>400</v>
          </cell>
          <cell r="B56">
            <v>87.242980000000003</v>
          </cell>
          <cell r="C56">
            <v>5.9387793963629441E-3</v>
          </cell>
          <cell r="D56">
            <v>0.38008188136722842</v>
          </cell>
        </row>
        <row r="57">
          <cell r="A57">
            <v>400</v>
          </cell>
          <cell r="B57">
            <v>87.288060000000002</v>
          </cell>
          <cell r="C57">
            <v>5.8792725887841573E-3</v>
          </cell>
          <cell r="D57">
            <v>0.37039417309340189</v>
          </cell>
        </row>
        <row r="58">
          <cell r="A58">
            <v>400</v>
          </cell>
          <cell r="B58">
            <v>87.354069999999993</v>
          </cell>
          <cell r="C58">
            <v>7.0218032942968673E-3</v>
          </cell>
          <cell r="D58">
            <v>0.44237360754070265</v>
          </cell>
        </row>
        <row r="59">
          <cell r="A59">
            <v>400</v>
          </cell>
          <cell r="B59">
            <v>88.677570000000003</v>
          </cell>
          <cell r="C59">
            <v>4.3201942302199372E-3</v>
          </cell>
          <cell r="D59">
            <v>0.27217223650385602</v>
          </cell>
        </row>
        <row r="60">
          <cell r="A60">
            <v>400</v>
          </cell>
          <cell r="B60">
            <v>95.089969999999994</v>
          </cell>
          <cell r="C60">
            <v>6.3553270494144526E-3</v>
          </cell>
          <cell r="D60">
            <v>0.40038560411311053</v>
          </cell>
        </row>
        <row r="61">
          <cell r="A61">
            <v>400</v>
          </cell>
          <cell r="B61">
            <v>100</v>
          </cell>
          <cell r="C61">
            <v>4.0940683614205465E-3</v>
          </cell>
          <cell r="D61">
            <v>0.2538322384080739</v>
          </cell>
        </row>
        <row r="62">
          <cell r="A62">
            <v>400</v>
          </cell>
          <cell r="B62">
            <v>100</v>
          </cell>
          <cell r="C62">
            <v>6.2482147957726364E-3</v>
          </cell>
          <cell r="D62">
            <v>0.38738931733790344</v>
          </cell>
        </row>
        <row r="63">
          <cell r="A63">
            <v>450</v>
          </cell>
          <cell r="B63">
            <v>92.800640000000001</v>
          </cell>
          <cell r="C63">
            <v>5.3556126820908309E-3</v>
          </cell>
          <cell r="D63">
            <v>0.3320479862896315</v>
          </cell>
        </row>
        <row r="64">
          <cell r="A64">
            <v>480</v>
          </cell>
          <cell r="B64">
            <v>54.252960000000002</v>
          </cell>
          <cell r="C64">
            <v>6.9503951252023232E-3</v>
          </cell>
          <cell r="D64">
            <v>0.4239741026373417</v>
          </cell>
        </row>
        <row r="65">
          <cell r="A65">
            <v>480</v>
          </cell>
          <cell r="B65">
            <v>84.048580000000001</v>
          </cell>
          <cell r="C65">
            <v>7.9620108540417022E-3</v>
          </cell>
          <cell r="D65">
            <v>0.48568266209654382</v>
          </cell>
        </row>
        <row r="66">
          <cell r="A66">
            <v>480</v>
          </cell>
          <cell r="B66">
            <v>87.223939999999999</v>
          </cell>
          <cell r="C66">
            <v>8.5094734837665425E-3</v>
          </cell>
          <cell r="D66">
            <v>0.51056840902599254</v>
          </cell>
        </row>
        <row r="67">
          <cell r="A67">
            <v>480</v>
          </cell>
          <cell r="B67">
            <v>92.800640000000001</v>
          </cell>
          <cell r="C67">
            <v>3.6894220698847949E-3</v>
          </cell>
          <cell r="D67">
            <v>0.22136532419308769</v>
          </cell>
        </row>
        <row r="68">
          <cell r="A68">
            <v>500</v>
          </cell>
          <cell r="B68">
            <v>73.553600000000003</v>
          </cell>
          <cell r="C68">
            <v>7.5097591164429208E-3</v>
          </cell>
          <cell r="D68">
            <v>0.45058554698657527</v>
          </cell>
        </row>
        <row r="69">
          <cell r="A69">
            <v>500</v>
          </cell>
          <cell r="B69">
            <v>87.288060000000002</v>
          </cell>
          <cell r="C69">
            <v>5.8911739502999147E-3</v>
          </cell>
          <cell r="D69">
            <v>0.35347043701799485</v>
          </cell>
        </row>
        <row r="70">
          <cell r="A70">
            <v>500</v>
          </cell>
          <cell r="B70">
            <v>87.808779999999999</v>
          </cell>
          <cell r="C70">
            <v>5.7602589736265829E-3</v>
          </cell>
          <cell r="D70">
            <v>0.34561553841759496</v>
          </cell>
        </row>
        <row r="71">
          <cell r="A71">
            <v>520</v>
          </cell>
          <cell r="B71">
            <v>92.800640000000001</v>
          </cell>
          <cell r="C71">
            <v>8.092925830715034E-3</v>
          </cell>
          <cell r="D71">
            <v>0.477482624012187</v>
          </cell>
        </row>
        <row r="72">
          <cell r="A72">
            <v>528</v>
          </cell>
          <cell r="B72">
            <v>95.493039999999993</v>
          </cell>
          <cell r="C72">
            <v>1.6185851661430068E-3</v>
          </cell>
          <cell r="D72">
            <v>9.5496524802437394E-2</v>
          </cell>
        </row>
        <row r="73">
          <cell r="A73">
            <v>530</v>
          </cell>
          <cell r="B73">
            <v>27.004960000000001</v>
          </cell>
          <cell r="C73">
            <v>6.7480719794344472E-3</v>
          </cell>
          <cell r="D73">
            <v>0.3981362467866324</v>
          </cell>
        </row>
        <row r="74">
          <cell r="A74">
            <v>560</v>
          </cell>
          <cell r="B74">
            <v>57.439839999999997</v>
          </cell>
          <cell r="C74">
            <v>6.9384937636865658E-3</v>
          </cell>
          <cell r="D74">
            <v>0.40937113205750736</v>
          </cell>
        </row>
        <row r="75">
          <cell r="A75">
            <v>560</v>
          </cell>
          <cell r="B75">
            <v>86.738699999999994</v>
          </cell>
          <cell r="C75">
            <v>6.5933542797296006E-3</v>
          </cell>
          <cell r="D75">
            <v>0.38900790250404643</v>
          </cell>
        </row>
        <row r="76">
          <cell r="A76">
            <v>560</v>
          </cell>
          <cell r="B76">
            <v>87.223939999999999</v>
          </cell>
          <cell r="C76">
            <v>4.5463200990193279E-3</v>
          </cell>
          <cell r="D76">
            <v>0.26823288584214033</v>
          </cell>
        </row>
        <row r="77">
          <cell r="A77">
            <v>560</v>
          </cell>
          <cell r="B77">
            <v>87.24879</v>
          </cell>
          <cell r="C77">
            <v>5.7126535275635534E-3</v>
          </cell>
          <cell r="D77">
            <v>0.33704655812624967</v>
          </cell>
        </row>
        <row r="78">
          <cell r="A78">
            <v>580</v>
          </cell>
          <cell r="B78">
            <v>87.24879</v>
          </cell>
          <cell r="C78">
            <v>7.5692659240217085E-3</v>
          </cell>
          <cell r="D78">
            <v>0.43144815766923739</v>
          </cell>
        </row>
        <row r="79">
          <cell r="A79">
            <v>600</v>
          </cell>
          <cell r="B79">
            <v>1.0042329999999999</v>
          </cell>
          <cell r="C79">
            <v>8.092925830715034E-3</v>
          </cell>
          <cell r="D79">
            <v>0.46129677235075695</v>
          </cell>
        </row>
        <row r="80">
          <cell r="A80">
            <v>600</v>
          </cell>
          <cell r="B80">
            <v>9.8720160000000003</v>
          </cell>
          <cell r="C80">
            <v>4.7843473293344759E-3</v>
          </cell>
          <cell r="D80">
            <v>0.27270779777206511</v>
          </cell>
        </row>
        <row r="81">
          <cell r="A81">
            <v>600</v>
          </cell>
          <cell r="B81">
            <v>87.041110000000003</v>
          </cell>
          <cell r="C81">
            <v>8.0096163001047316E-3</v>
          </cell>
          <cell r="D81">
            <v>0.44853851280586499</v>
          </cell>
        </row>
        <row r="82">
          <cell r="A82">
            <v>640</v>
          </cell>
          <cell r="B82">
            <v>0</v>
          </cell>
          <cell r="C82">
            <v>7.9025040464629145E-3</v>
          </cell>
          <cell r="D82">
            <v>0.44254022660192321</v>
          </cell>
        </row>
        <row r="83">
          <cell r="A83">
            <v>640</v>
          </cell>
          <cell r="B83">
            <v>1.2384120000000001</v>
          </cell>
          <cell r="C83">
            <v>4.5225173759878131E-3</v>
          </cell>
          <cell r="D83">
            <v>0.25326097305531753</v>
          </cell>
        </row>
        <row r="84">
          <cell r="A84">
            <v>640</v>
          </cell>
          <cell r="B84">
            <v>1.3823449999999999</v>
          </cell>
          <cell r="C84">
            <v>4.3677996762829666E-3</v>
          </cell>
          <cell r="D84">
            <v>0.24459678187184614</v>
          </cell>
        </row>
        <row r="85">
          <cell r="A85">
            <v>640</v>
          </cell>
          <cell r="B85">
            <v>4.6702440000000003</v>
          </cell>
          <cell r="C85">
            <v>6.9503951252023232E-3</v>
          </cell>
          <cell r="D85">
            <v>0.38922212701133008</v>
          </cell>
        </row>
        <row r="86">
          <cell r="A86">
            <v>640</v>
          </cell>
          <cell r="B86">
            <v>6.6552379999999998</v>
          </cell>
          <cell r="C86">
            <v>7.6406740931162526E-3</v>
          </cell>
          <cell r="D86">
            <v>0.42023707512139391</v>
          </cell>
        </row>
        <row r="87">
          <cell r="A87">
            <v>640</v>
          </cell>
          <cell r="B87">
            <v>13.83324</v>
          </cell>
          <cell r="C87">
            <v>8.3547557840616959E-3</v>
          </cell>
          <cell r="D87">
            <v>0.45951156812339328</v>
          </cell>
        </row>
        <row r="88">
          <cell r="A88">
            <v>640</v>
          </cell>
          <cell r="B88">
            <v>20.607099999999999</v>
          </cell>
          <cell r="C88">
            <v>5.3675140436065883E-3</v>
          </cell>
          <cell r="D88">
            <v>0.29521327239836237</v>
          </cell>
        </row>
        <row r="89">
          <cell r="A89">
            <v>640</v>
          </cell>
          <cell r="B89">
            <v>21.775739999999999</v>
          </cell>
          <cell r="C89">
            <v>8.0334190231362464E-3</v>
          </cell>
          <cell r="D89">
            <v>0.44183804627249357</v>
          </cell>
        </row>
        <row r="90">
          <cell r="A90">
            <v>640</v>
          </cell>
          <cell r="B90">
            <v>51.075809999999997</v>
          </cell>
          <cell r="C90">
            <v>1.2044177853946491E-2</v>
          </cell>
          <cell r="D90">
            <v>0.66242978196705704</v>
          </cell>
        </row>
        <row r="91">
          <cell r="A91">
            <v>640</v>
          </cell>
          <cell r="B91">
            <v>55.699849999999998</v>
          </cell>
          <cell r="C91">
            <v>4.5582214605350852E-3</v>
          </cell>
          <cell r="D91">
            <v>0.2507021803294297</v>
          </cell>
        </row>
        <row r="92">
          <cell r="A92">
            <v>640</v>
          </cell>
          <cell r="B92">
            <v>69.208150000000003</v>
          </cell>
          <cell r="C92">
            <v>9.0450347519756263E-3</v>
          </cell>
          <cell r="D92">
            <v>0.49747691135865946</v>
          </cell>
        </row>
        <row r="93">
          <cell r="A93">
            <v>640</v>
          </cell>
          <cell r="B93">
            <v>71.471220000000002</v>
          </cell>
          <cell r="C93">
            <v>5.2127963439017426E-3</v>
          </cell>
          <cell r="D93">
            <v>0.28670379891459585</v>
          </cell>
        </row>
        <row r="94">
          <cell r="A94">
            <v>640</v>
          </cell>
          <cell r="B94">
            <v>80.334090000000003</v>
          </cell>
          <cell r="C94">
            <v>7.2003237170332286E-3</v>
          </cell>
          <cell r="D94">
            <v>0.39601780443682755</v>
          </cell>
        </row>
        <row r="95">
          <cell r="A95">
            <v>640</v>
          </cell>
          <cell r="B95">
            <v>81.297020000000003</v>
          </cell>
          <cell r="C95">
            <v>4.4987146529562984E-3</v>
          </cell>
          <cell r="D95">
            <v>0.2474293059125964</v>
          </cell>
        </row>
        <row r="96">
          <cell r="A96">
            <v>640</v>
          </cell>
          <cell r="B96">
            <v>86.597629999999995</v>
          </cell>
          <cell r="C96">
            <v>6.9503951252023232E-3</v>
          </cell>
          <cell r="D96">
            <v>0.38227173188612779</v>
          </cell>
        </row>
        <row r="97">
          <cell r="A97">
            <v>640</v>
          </cell>
          <cell r="B97">
            <v>86.766859999999994</v>
          </cell>
          <cell r="C97">
            <v>5.831667142721127E-3</v>
          </cell>
          <cell r="D97">
            <v>0.32074169284966197</v>
          </cell>
        </row>
        <row r="98">
          <cell r="A98">
            <v>640</v>
          </cell>
          <cell r="B98">
            <v>87.087549999999993</v>
          </cell>
          <cell r="C98">
            <v>3.3799866704751023E-3</v>
          </cell>
          <cell r="D98">
            <v>0.18251928020565553</v>
          </cell>
        </row>
        <row r="99">
          <cell r="A99">
            <v>640</v>
          </cell>
          <cell r="B99">
            <v>87.24879</v>
          </cell>
          <cell r="C99">
            <v>6.9622964867180805E-3</v>
          </cell>
          <cell r="D99">
            <v>0.37596401028277637</v>
          </cell>
        </row>
        <row r="100">
          <cell r="A100">
            <v>640</v>
          </cell>
          <cell r="B100">
            <v>87.24879</v>
          </cell>
          <cell r="C100">
            <v>5.8078644196896123E-3</v>
          </cell>
          <cell r="D100">
            <v>0.31362467866323906</v>
          </cell>
        </row>
        <row r="101">
          <cell r="A101">
            <v>640</v>
          </cell>
          <cell r="B101">
            <v>87.24879</v>
          </cell>
          <cell r="C101">
            <v>8.1167285537465488E-3</v>
          </cell>
          <cell r="D101">
            <v>0.42206988479482055</v>
          </cell>
        </row>
        <row r="102">
          <cell r="A102">
            <v>640</v>
          </cell>
          <cell r="B102">
            <v>87.24879</v>
          </cell>
          <cell r="C102">
            <v>8.0810244691992758E-3</v>
          </cell>
          <cell r="D102">
            <v>0.42021327239836237</v>
          </cell>
        </row>
        <row r="103">
          <cell r="A103">
            <v>640</v>
          </cell>
          <cell r="B103">
            <v>87.24991</v>
          </cell>
          <cell r="C103">
            <v>1.4150718842235552E-2</v>
          </cell>
          <cell r="D103">
            <v>0.73583737979624875</v>
          </cell>
        </row>
        <row r="104">
          <cell r="A104">
            <v>640</v>
          </cell>
          <cell r="B104">
            <v>87.666470000000004</v>
          </cell>
          <cell r="C104">
            <v>5.6412453584690093E-3</v>
          </cell>
          <cell r="D104">
            <v>0.2933447586403885</v>
          </cell>
        </row>
        <row r="105">
          <cell r="A105">
            <v>640</v>
          </cell>
          <cell r="B105">
            <v>91.634309999999999</v>
          </cell>
          <cell r="C105">
            <v>2.8920308483290488E-3</v>
          </cell>
          <cell r="D105">
            <v>0.14749357326478149</v>
          </cell>
        </row>
        <row r="106">
          <cell r="A106">
            <v>640</v>
          </cell>
          <cell r="B106">
            <v>92.800640000000001</v>
          </cell>
          <cell r="C106">
            <v>7.8429972388841286E-3</v>
          </cell>
          <cell r="D106">
            <v>0.39999285918309058</v>
          </cell>
        </row>
        <row r="107">
          <cell r="A107">
            <v>640</v>
          </cell>
          <cell r="B107">
            <v>93.439710000000005</v>
          </cell>
          <cell r="C107">
            <v>4.4273064838617534E-3</v>
          </cell>
          <cell r="D107">
            <v>0.22579263067694944</v>
          </cell>
        </row>
        <row r="108">
          <cell r="A108">
            <v>640</v>
          </cell>
          <cell r="B108">
            <v>100</v>
          </cell>
          <cell r="C108">
            <v>1.8209083119108825E-3</v>
          </cell>
          <cell r="D108">
            <v>9.1045415595544132E-2</v>
          </cell>
        </row>
        <row r="109">
          <cell r="A109">
            <v>645</v>
          </cell>
          <cell r="B109">
            <v>77.833889999999997</v>
          </cell>
          <cell r="C109">
            <v>6.9503951252023232E-3</v>
          </cell>
          <cell r="D109">
            <v>0.34751975626011616</v>
          </cell>
        </row>
        <row r="110">
          <cell r="A110">
            <v>665</v>
          </cell>
          <cell r="B110">
            <v>81.840029999999999</v>
          </cell>
          <cell r="C110">
            <v>2.2969627725411786E-3</v>
          </cell>
          <cell r="D110">
            <v>0.11484813862705893</v>
          </cell>
        </row>
        <row r="111">
          <cell r="A111">
            <v>665</v>
          </cell>
          <cell r="B111">
            <v>100</v>
          </cell>
          <cell r="C111">
            <v>5.7245548890793108E-3</v>
          </cell>
          <cell r="D111">
            <v>0.28622774445396554</v>
          </cell>
        </row>
        <row r="112">
          <cell r="A112">
            <v>700</v>
          </cell>
          <cell r="B112">
            <v>87.767809999999997</v>
          </cell>
          <cell r="C112">
            <v>2.0708369037417879E-3</v>
          </cell>
          <cell r="D112">
            <v>0.10354184518708939</v>
          </cell>
        </row>
        <row r="113">
          <cell r="A113">
            <v>700</v>
          </cell>
          <cell r="B113">
            <v>92.800640000000001</v>
          </cell>
          <cell r="C113">
            <v>7.5216604779586782E-3</v>
          </cell>
          <cell r="D113">
            <v>0.37608302389793391</v>
          </cell>
        </row>
        <row r="114">
          <cell r="A114">
            <v>700</v>
          </cell>
          <cell r="B114">
            <v>100</v>
          </cell>
          <cell r="C114">
            <v>1.1901361515757403E-2</v>
          </cell>
          <cell r="D114">
            <v>0.58316671427211275</v>
          </cell>
        </row>
        <row r="115">
          <cell r="A115">
            <v>720</v>
          </cell>
          <cell r="B115">
            <v>0</v>
          </cell>
          <cell r="C115">
            <v>7.8191945158526139E-3</v>
          </cell>
          <cell r="D115">
            <v>0.38314053127677811</v>
          </cell>
        </row>
        <row r="116">
          <cell r="A116">
            <v>720</v>
          </cell>
          <cell r="B116">
            <v>13.92071</v>
          </cell>
          <cell r="C116">
            <v>8.0691231076835193E-3</v>
          </cell>
          <cell r="D116">
            <v>0.38731790916880893</v>
          </cell>
        </row>
        <row r="117">
          <cell r="A117">
            <v>720</v>
          </cell>
          <cell r="B117">
            <v>80.121160000000003</v>
          </cell>
          <cell r="C117">
            <v>8.1048271922307905E-3</v>
          </cell>
          <cell r="D117">
            <v>0.38903170522707797</v>
          </cell>
        </row>
        <row r="118">
          <cell r="A118">
            <v>720</v>
          </cell>
          <cell r="B118">
            <v>89.616079999999997</v>
          </cell>
          <cell r="C118">
            <v>4.3677996762829666E-3</v>
          </cell>
          <cell r="D118">
            <v>0.20965438446158241</v>
          </cell>
        </row>
        <row r="119">
          <cell r="A119">
            <v>720</v>
          </cell>
          <cell r="B119">
            <v>91.639849999999996</v>
          </cell>
          <cell r="C119">
            <v>5.7245548890793108E-3</v>
          </cell>
          <cell r="D119">
            <v>0.27477863467580693</v>
          </cell>
        </row>
        <row r="120">
          <cell r="A120">
            <v>765</v>
          </cell>
          <cell r="B120">
            <v>84.844250000000002</v>
          </cell>
          <cell r="C120">
            <v>1.5709797200799771E-3</v>
          </cell>
          <cell r="D120">
            <v>7.3836046843758926E-2</v>
          </cell>
        </row>
        <row r="121">
          <cell r="A121">
            <v>792</v>
          </cell>
          <cell r="B121">
            <v>52.049500000000002</v>
          </cell>
          <cell r="C121">
            <v>5.2485004284490147E-3</v>
          </cell>
          <cell r="D121">
            <v>0.2466795201371037</v>
          </cell>
        </row>
        <row r="122">
          <cell r="A122">
            <v>800</v>
          </cell>
          <cell r="B122">
            <v>0.2370381</v>
          </cell>
          <cell r="C122">
            <v>1.0199466819004094E-2</v>
          </cell>
          <cell r="D122">
            <v>0.45897600685518425</v>
          </cell>
        </row>
        <row r="123">
          <cell r="A123">
            <v>800</v>
          </cell>
          <cell r="B123">
            <v>1.2824059999999999</v>
          </cell>
          <cell r="C123">
            <v>6.4148338569932403E-3</v>
          </cell>
          <cell r="D123">
            <v>0.28866752356469583</v>
          </cell>
        </row>
        <row r="124">
          <cell r="A124">
            <v>800</v>
          </cell>
          <cell r="B124">
            <v>10.42773</v>
          </cell>
          <cell r="C124">
            <v>4.0226601923260023E-3</v>
          </cell>
          <cell r="D124">
            <v>0.1810197086546701</v>
          </cell>
        </row>
        <row r="125">
          <cell r="A125">
            <v>800</v>
          </cell>
          <cell r="B125">
            <v>13.794739999999999</v>
          </cell>
          <cell r="C125">
            <v>1.0199466819004094E-2</v>
          </cell>
          <cell r="D125">
            <v>0.45897600685518425</v>
          </cell>
        </row>
        <row r="126">
          <cell r="A126">
            <v>800</v>
          </cell>
          <cell r="B126">
            <v>24.327680000000001</v>
          </cell>
          <cell r="C126">
            <v>8.1048271922307905E-3</v>
          </cell>
          <cell r="D126">
            <v>0.35661239645815479</v>
          </cell>
        </row>
        <row r="127">
          <cell r="A127">
            <v>800</v>
          </cell>
          <cell r="B127">
            <v>33.204700000000003</v>
          </cell>
          <cell r="C127">
            <v>7.045606017328382E-3</v>
          </cell>
          <cell r="D127">
            <v>0.31000666476244881</v>
          </cell>
        </row>
        <row r="128">
          <cell r="A128">
            <v>800</v>
          </cell>
          <cell r="B128">
            <v>36.482950000000002</v>
          </cell>
          <cell r="C128">
            <v>7.5335618394744355E-3</v>
          </cell>
          <cell r="D128">
            <v>0.32394315909740073</v>
          </cell>
        </row>
        <row r="129">
          <cell r="A129">
            <v>800</v>
          </cell>
          <cell r="B129">
            <v>53.058480000000003</v>
          </cell>
          <cell r="C129">
            <v>1.7614015043320955E-3</v>
          </cell>
          <cell r="D129">
            <v>7.3978863181948018E-2</v>
          </cell>
        </row>
        <row r="130">
          <cell r="A130">
            <v>800</v>
          </cell>
          <cell r="B130">
            <v>56.448839999999997</v>
          </cell>
          <cell r="C130">
            <v>4.5344187375035705E-3</v>
          </cell>
          <cell r="D130">
            <v>0.19044558697514996</v>
          </cell>
        </row>
        <row r="131">
          <cell r="A131">
            <v>800</v>
          </cell>
          <cell r="B131">
            <v>77.172139999999999</v>
          </cell>
          <cell r="C131">
            <v>4.2130819765781209E-3</v>
          </cell>
          <cell r="D131">
            <v>0.17694944301628107</v>
          </cell>
        </row>
        <row r="132">
          <cell r="A132">
            <v>800</v>
          </cell>
          <cell r="B132">
            <v>80.574010000000001</v>
          </cell>
          <cell r="C132">
            <v>5.4865276587641627E-3</v>
          </cell>
          <cell r="D132">
            <v>0.23043416166809483</v>
          </cell>
        </row>
        <row r="133">
          <cell r="A133">
            <v>800</v>
          </cell>
          <cell r="B133">
            <v>83.719149999999999</v>
          </cell>
          <cell r="C133">
            <v>3.7132247929163096E-3</v>
          </cell>
          <cell r="D133">
            <v>0.15224221650956871</v>
          </cell>
        </row>
        <row r="134">
          <cell r="A134">
            <v>800</v>
          </cell>
          <cell r="B134">
            <v>86.993020000000001</v>
          </cell>
          <cell r="C134">
            <v>1.0818337617823479E-2</v>
          </cell>
          <cell r="D134">
            <v>0.43273350471293914</v>
          </cell>
        </row>
        <row r="135">
          <cell r="A135">
            <v>800</v>
          </cell>
          <cell r="B135">
            <v>87.042820000000006</v>
          </cell>
          <cell r="C135">
            <v>2.0470341807102732E-3</v>
          </cell>
          <cell r="D135">
            <v>7.9834333047700656E-2</v>
          </cell>
        </row>
        <row r="136">
          <cell r="A136">
            <v>800</v>
          </cell>
          <cell r="B136">
            <v>87.248180000000005</v>
          </cell>
          <cell r="C136">
            <v>6.9741978482338379E-3</v>
          </cell>
          <cell r="D136">
            <v>0.26501951823288583</v>
          </cell>
        </row>
        <row r="137">
          <cell r="A137">
            <v>800</v>
          </cell>
          <cell r="B137">
            <v>87.24879</v>
          </cell>
          <cell r="C137">
            <v>5.1175854517756829E-3</v>
          </cell>
          <cell r="D137">
            <v>0.19446824716747596</v>
          </cell>
        </row>
        <row r="138">
          <cell r="A138">
            <v>800</v>
          </cell>
          <cell r="B138">
            <v>87.24879</v>
          </cell>
          <cell r="C138">
            <v>8.1762353613253364E-3</v>
          </cell>
          <cell r="D138">
            <v>0.31069694373036277</v>
          </cell>
        </row>
        <row r="139">
          <cell r="A139">
            <v>800</v>
          </cell>
          <cell r="B139">
            <v>87.286320000000003</v>
          </cell>
          <cell r="C139">
            <v>7.5335618394744355E-3</v>
          </cell>
          <cell r="D139">
            <v>0.27874178806055411</v>
          </cell>
        </row>
        <row r="140">
          <cell r="A140">
            <v>800</v>
          </cell>
          <cell r="B140">
            <v>87.288060000000002</v>
          </cell>
          <cell r="C140">
            <v>8.1881367228410929E-3</v>
          </cell>
          <cell r="D140">
            <v>0.29477292202227934</v>
          </cell>
        </row>
        <row r="141">
          <cell r="A141">
            <v>800</v>
          </cell>
          <cell r="B141">
            <v>87.288060000000002</v>
          </cell>
          <cell r="C141">
            <v>7.1646196324859565E-3</v>
          </cell>
          <cell r="D141">
            <v>0.25792630676949446</v>
          </cell>
        </row>
        <row r="142">
          <cell r="A142">
            <v>800</v>
          </cell>
          <cell r="B142">
            <v>87.288060000000002</v>
          </cell>
          <cell r="C142">
            <v>2.7611158716557174E-3</v>
          </cell>
          <cell r="D142">
            <v>9.9400171379605828E-2</v>
          </cell>
        </row>
        <row r="143">
          <cell r="A143">
            <v>800</v>
          </cell>
          <cell r="B143">
            <v>87.288060000000002</v>
          </cell>
          <cell r="C143">
            <v>1.0627915833571361E-2</v>
          </cell>
          <cell r="D143">
            <v>0.37197705417499766</v>
          </cell>
        </row>
        <row r="144">
          <cell r="A144">
            <v>800</v>
          </cell>
          <cell r="B144">
            <v>87.338419999999999</v>
          </cell>
          <cell r="C144">
            <v>7.045606017328382E-3</v>
          </cell>
          <cell r="D144">
            <v>0.2325049985718366</v>
          </cell>
        </row>
        <row r="145">
          <cell r="A145">
            <v>800</v>
          </cell>
          <cell r="B145">
            <v>88.765010000000004</v>
          </cell>
          <cell r="C145">
            <v>5.391316766638103E-3</v>
          </cell>
          <cell r="D145">
            <v>0.1725221365324193</v>
          </cell>
        </row>
        <row r="146">
          <cell r="A146">
            <v>800</v>
          </cell>
          <cell r="B146">
            <v>89.654690000000002</v>
          </cell>
          <cell r="C146">
            <v>1.8447110349423975E-3</v>
          </cell>
          <cell r="D146">
            <v>5.5341331048271922E-2</v>
          </cell>
        </row>
        <row r="147">
          <cell r="A147">
            <v>800</v>
          </cell>
          <cell r="B147">
            <v>89.78528</v>
          </cell>
          <cell r="C147">
            <v>4.9152623060078069E-3</v>
          </cell>
          <cell r="D147">
            <v>0.1425426068742264</v>
          </cell>
        </row>
        <row r="148">
          <cell r="A148">
            <v>800</v>
          </cell>
          <cell r="B148">
            <v>93.42313</v>
          </cell>
          <cell r="C148">
            <v>1.4388746072550699E-2</v>
          </cell>
          <cell r="D148">
            <v>0.40288489003141958</v>
          </cell>
        </row>
        <row r="149">
          <cell r="A149">
            <v>800</v>
          </cell>
          <cell r="B149">
            <v>94.029619999999994</v>
          </cell>
          <cell r="C149">
            <v>2.0589355422260306E-3</v>
          </cell>
          <cell r="D149">
            <v>5.5591259640102829E-2</v>
          </cell>
        </row>
        <row r="150">
          <cell r="A150">
            <v>800</v>
          </cell>
          <cell r="B150">
            <v>94.572590000000005</v>
          </cell>
          <cell r="C150">
            <v>3.6537179853375224E-3</v>
          </cell>
          <cell r="D150">
            <v>9.86503856041131E-2</v>
          </cell>
        </row>
        <row r="151">
          <cell r="A151">
            <v>800</v>
          </cell>
          <cell r="B151">
            <v>100</v>
          </cell>
          <cell r="C151">
            <v>5.9744834809102162E-3</v>
          </cell>
          <cell r="D151">
            <v>0.11351518613729411</v>
          </cell>
        </row>
        <row r="152">
          <cell r="A152">
            <v>880</v>
          </cell>
          <cell r="B152">
            <v>70.985470000000007</v>
          </cell>
          <cell r="C152">
            <v>5.6293439969532511E-3</v>
          </cell>
          <cell r="D152">
            <v>0.10695753594211177</v>
          </cell>
        </row>
        <row r="153">
          <cell r="A153">
            <v>880</v>
          </cell>
          <cell r="B153">
            <v>79.449070000000006</v>
          </cell>
          <cell r="C153">
            <v>5.8078644196896123E-3</v>
          </cell>
          <cell r="D153">
            <v>0.11034942397410263</v>
          </cell>
        </row>
        <row r="154">
          <cell r="A154">
            <v>880</v>
          </cell>
          <cell r="B154">
            <v>87.759119999999996</v>
          </cell>
          <cell r="C154">
            <v>4.1416738074835759E-3</v>
          </cell>
          <cell r="D154">
            <v>7.4550128534704371E-2</v>
          </cell>
        </row>
        <row r="155">
          <cell r="A155">
            <v>920</v>
          </cell>
          <cell r="B155">
            <v>87.288060000000002</v>
          </cell>
          <cell r="C155">
            <v>7.1646196324859565E-3</v>
          </cell>
          <cell r="D155">
            <v>0.12896315338474723</v>
          </cell>
        </row>
        <row r="156">
          <cell r="A156">
            <v>960</v>
          </cell>
          <cell r="B156">
            <v>0</v>
          </cell>
          <cell r="C156">
            <v>1.003284775778349E-2</v>
          </cell>
          <cell r="D156">
            <v>0.17055841188231932</v>
          </cell>
        </row>
        <row r="157">
          <cell r="A157">
            <v>960</v>
          </cell>
          <cell r="B157">
            <v>10.41686</v>
          </cell>
          <cell r="C157">
            <v>5.7126535275635534E-3</v>
          </cell>
          <cell r="D157">
            <v>9.7115109968580415E-2</v>
          </cell>
        </row>
        <row r="158">
          <cell r="A158">
            <v>960</v>
          </cell>
          <cell r="B158">
            <v>50.850439999999999</v>
          </cell>
          <cell r="C158">
            <v>1.1294392078453775E-2</v>
          </cell>
          <cell r="D158">
            <v>0.1807102732552604</v>
          </cell>
        </row>
        <row r="159">
          <cell r="A159">
            <v>960</v>
          </cell>
          <cell r="B159">
            <v>55.351100000000002</v>
          </cell>
          <cell r="C159">
            <v>1.1211082547843473E-2</v>
          </cell>
          <cell r="D159">
            <v>0.17937732076549556</v>
          </cell>
        </row>
        <row r="160">
          <cell r="A160">
            <v>960</v>
          </cell>
          <cell r="B160">
            <v>74.139409999999998</v>
          </cell>
          <cell r="C160">
            <v>7.5454632009901929E-3</v>
          </cell>
          <cell r="D160">
            <v>0.12072741121584309</v>
          </cell>
        </row>
        <row r="161">
          <cell r="A161">
            <v>960</v>
          </cell>
          <cell r="B161">
            <v>87.37321</v>
          </cell>
          <cell r="C161">
            <v>3.4275921165381321E-3</v>
          </cell>
          <cell r="D161">
            <v>4.1131105398457588E-2</v>
          </cell>
        </row>
        <row r="162">
          <cell r="A162">
            <v>960</v>
          </cell>
          <cell r="B162">
            <v>90.713710000000006</v>
          </cell>
          <cell r="C162">
            <v>1.9280205655526992E-3</v>
          </cell>
          <cell r="D162">
            <v>2.1208226221079693E-2</v>
          </cell>
        </row>
        <row r="163">
          <cell r="A163">
            <v>960</v>
          </cell>
          <cell r="B163">
            <v>92.800640000000001</v>
          </cell>
          <cell r="C163">
            <v>2.8444254022660194E-3</v>
          </cell>
          <cell r="D163">
            <v>2.2755403218128155E-2</v>
          </cell>
        </row>
        <row r="164">
          <cell r="A164">
            <v>1000</v>
          </cell>
          <cell r="B164">
            <v>89.641509999999997</v>
          </cell>
          <cell r="C164">
            <v>1</v>
          </cell>
          <cell r="D164">
            <v>56.438089117395023</v>
          </cell>
        </row>
        <row r="165">
          <cell r="A165">
            <v>1040</v>
          </cell>
          <cell r="B165">
            <v>50.86788</v>
          </cell>
        </row>
        <row r="166">
          <cell r="A166">
            <v>1046</v>
          </cell>
          <cell r="B166">
            <v>34.241379999999999</v>
          </cell>
        </row>
        <row r="167">
          <cell r="A167">
            <v>1050</v>
          </cell>
          <cell r="B167">
            <v>86.587479999999999</v>
          </cell>
        </row>
        <row r="168">
          <cell r="A168">
            <v>1132</v>
          </cell>
          <cell r="B168">
            <v>90.945269999999994</v>
          </cell>
        </row>
        <row r="169">
          <cell r="A169">
            <v>1200</v>
          </cell>
          <cell r="B169">
            <v>79.687049999999999</v>
          </cell>
        </row>
        <row r="170">
          <cell r="A170">
            <v>1200</v>
          </cell>
          <cell r="B170">
            <v>84.043779999999998</v>
          </cell>
        </row>
        <row r="171">
          <cell r="A171">
            <v>1200</v>
          </cell>
          <cell r="B171">
            <v>91.634309999999999</v>
          </cell>
        </row>
        <row r="172">
          <cell r="A172">
            <v>1200</v>
          </cell>
          <cell r="B172">
            <v>92.800640000000001</v>
          </cell>
        </row>
        <row r="173">
          <cell r="A173">
            <v>1200</v>
          </cell>
          <cell r="B173">
            <v>92.800640000000001</v>
          </cell>
        </row>
        <row r="174">
          <cell r="A174">
            <v>1280</v>
          </cell>
          <cell r="B174">
            <v>87.288060000000002</v>
          </cell>
        </row>
        <row r="175">
          <cell r="A175">
            <v>1320</v>
          </cell>
          <cell r="B175">
            <v>5.9515710000000004</v>
          </cell>
        </row>
        <row r="176">
          <cell r="A176">
            <v>1320</v>
          </cell>
          <cell r="B176">
            <v>76.936220000000006</v>
          </cell>
        </row>
        <row r="177">
          <cell r="A177">
            <v>1360</v>
          </cell>
          <cell r="B177">
            <v>82.750630000000001</v>
          </cell>
        </row>
        <row r="178">
          <cell r="A178">
            <v>1440</v>
          </cell>
          <cell r="B178">
            <v>88.614180000000005</v>
          </cell>
        </row>
        <row r="179">
          <cell r="A179">
            <v>1440</v>
          </cell>
          <cell r="B179">
            <v>92.800640000000001</v>
          </cell>
        </row>
        <row r="180">
          <cell r="A180">
            <v>1500</v>
          </cell>
          <cell r="B180">
            <v>79.559809999999999</v>
          </cell>
        </row>
        <row r="181">
          <cell r="A181">
            <v>1520</v>
          </cell>
          <cell r="B181">
            <v>77.735470000000007</v>
          </cell>
        </row>
        <row r="182">
          <cell r="A182">
            <v>1520</v>
          </cell>
          <cell r="B182">
            <v>85.517589999999998</v>
          </cell>
        </row>
        <row r="183">
          <cell r="A183">
            <v>1520</v>
          </cell>
          <cell r="B183">
            <v>86.873699999999999</v>
          </cell>
        </row>
        <row r="184">
          <cell r="A184">
            <v>1520</v>
          </cell>
          <cell r="B184">
            <v>87.288060000000002</v>
          </cell>
        </row>
        <row r="185">
          <cell r="A185">
            <v>1520</v>
          </cell>
          <cell r="B185">
            <v>90.945269999999994</v>
          </cell>
        </row>
        <row r="186">
          <cell r="A186">
            <v>1584</v>
          </cell>
          <cell r="B186">
            <v>86.100300000000004</v>
          </cell>
        </row>
        <row r="187">
          <cell r="A187">
            <v>1600</v>
          </cell>
          <cell r="B187">
            <v>0</v>
          </cell>
        </row>
        <row r="188">
          <cell r="A188">
            <v>1600</v>
          </cell>
          <cell r="B188">
            <v>3.5045649999999999</v>
          </cell>
        </row>
        <row r="189">
          <cell r="A189">
            <v>1600</v>
          </cell>
          <cell r="B189">
            <v>5.2785159999999998</v>
          </cell>
        </row>
        <row r="190">
          <cell r="A190">
            <v>1600</v>
          </cell>
          <cell r="B190">
            <v>25.24981</v>
          </cell>
        </row>
        <row r="191">
          <cell r="A191">
            <v>1600</v>
          </cell>
          <cell r="B191">
            <v>56.2898</v>
          </cell>
        </row>
        <row r="192">
          <cell r="A192">
            <v>1600</v>
          </cell>
          <cell r="B192">
            <v>77.476020000000005</v>
          </cell>
        </row>
        <row r="193">
          <cell r="A193">
            <v>1600</v>
          </cell>
          <cell r="B193">
            <v>78.199359999999999</v>
          </cell>
        </row>
        <row r="194">
          <cell r="A194">
            <v>1600</v>
          </cell>
          <cell r="B194">
            <v>78.376109999999997</v>
          </cell>
        </row>
        <row r="195">
          <cell r="A195">
            <v>1600</v>
          </cell>
          <cell r="B195">
            <v>78.960989999999995</v>
          </cell>
        </row>
        <row r="196">
          <cell r="A196">
            <v>1600</v>
          </cell>
          <cell r="B196">
            <v>79.449070000000006</v>
          </cell>
        </row>
        <row r="197">
          <cell r="A197">
            <v>1600</v>
          </cell>
          <cell r="B197">
            <v>90.308549999999997</v>
          </cell>
        </row>
        <row r="198">
          <cell r="A198">
            <v>1720</v>
          </cell>
          <cell r="B198">
            <v>90.115549999999999</v>
          </cell>
        </row>
        <row r="199">
          <cell r="A199">
            <v>1760</v>
          </cell>
          <cell r="B199">
            <v>86.965580000000003</v>
          </cell>
        </row>
        <row r="200">
          <cell r="A200">
            <v>1840</v>
          </cell>
          <cell r="B200">
            <v>83.34787</v>
          </cell>
        </row>
        <row r="201">
          <cell r="A201">
            <v>1848</v>
          </cell>
          <cell r="B201">
            <v>87.24879</v>
          </cell>
        </row>
        <row r="202">
          <cell r="A202">
            <v>2012</v>
          </cell>
          <cell r="B202">
            <v>84.844250000000002</v>
          </cell>
        </row>
        <row r="203">
          <cell r="A203">
            <v>2012</v>
          </cell>
          <cell r="B203">
            <v>87.24879</v>
          </cell>
        </row>
        <row r="204">
          <cell r="A204">
            <v>2080</v>
          </cell>
          <cell r="B204">
            <v>75.580520000000007</v>
          </cell>
        </row>
        <row r="205">
          <cell r="A205">
            <v>2080</v>
          </cell>
          <cell r="B205">
            <v>94.964870000000005</v>
          </cell>
        </row>
        <row r="206">
          <cell r="A206">
            <v>2135</v>
          </cell>
          <cell r="B206">
            <v>24.108689999999999</v>
          </cell>
        </row>
        <row r="207">
          <cell r="A207">
            <v>2240</v>
          </cell>
          <cell r="B207">
            <v>87.24879</v>
          </cell>
        </row>
        <row r="208">
          <cell r="A208">
            <v>2240</v>
          </cell>
          <cell r="B208">
            <v>87.37321</v>
          </cell>
        </row>
        <row r="209">
          <cell r="A209">
            <v>2240</v>
          </cell>
          <cell r="B209">
            <v>100</v>
          </cell>
        </row>
        <row r="210">
          <cell r="A210">
            <v>2305</v>
          </cell>
          <cell r="B210">
            <v>80.534059999999997</v>
          </cell>
        </row>
        <row r="211">
          <cell r="A211">
            <v>2400</v>
          </cell>
          <cell r="B211">
            <v>78.842950000000002</v>
          </cell>
        </row>
        <row r="212">
          <cell r="A212">
            <v>2400</v>
          </cell>
          <cell r="B212">
            <v>88.365939999999995</v>
          </cell>
        </row>
        <row r="213">
          <cell r="A213">
            <v>2480</v>
          </cell>
          <cell r="B213">
            <v>26.606829999999999</v>
          </cell>
        </row>
        <row r="214">
          <cell r="A214">
            <v>2303</v>
          </cell>
          <cell r="B214">
            <v>69</v>
          </cell>
        </row>
        <row r="215">
          <cell r="A215">
            <v>1351</v>
          </cell>
          <cell r="B215">
            <v>45</v>
          </cell>
        </row>
        <row r="216">
          <cell r="A216">
            <v>1108</v>
          </cell>
          <cell r="B216">
            <v>86</v>
          </cell>
        </row>
        <row r="217">
          <cell r="A217">
            <v>971</v>
          </cell>
          <cell r="B217">
            <v>58</v>
          </cell>
        </row>
        <row r="218">
          <cell r="A218">
            <v>951</v>
          </cell>
          <cell r="B218">
            <v>89</v>
          </cell>
        </row>
        <row r="219">
          <cell r="A219">
            <v>1930</v>
          </cell>
          <cell r="B219">
            <v>91</v>
          </cell>
        </row>
        <row r="220">
          <cell r="A220">
            <v>1640</v>
          </cell>
          <cell r="B220">
            <v>76</v>
          </cell>
        </row>
        <row r="221">
          <cell r="A221">
            <v>2324</v>
          </cell>
          <cell r="B221">
            <v>83</v>
          </cell>
        </row>
        <row r="222">
          <cell r="A222">
            <v>888</v>
          </cell>
          <cell r="B222">
            <v>54</v>
          </cell>
        </row>
        <row r="223">
          <cell r="A223">
            <v>2921</v>
          </cell>
          <cell r="B223">
            <v>37</v>
          </cell>
        </row>
        <row r="224">
          <cell r="A224">
            <v>854</v>
          </cell>
          <cell r="B224">
            <v>84</v>
          </cell>
        </row>
        <row r="225">
          <cell r="A225">
            <v>475</v>
          </cell>
          <cell r="B225">
            <v>92</v>
          </cell>
        </row>
        <row r="226">
          <cell r="A226">
            <v>3095</v>
          </cell>
          <cell r="B226">
            <v>75</v>
          </cell>
        </row>
        <row r="227">
          <cell r="A227">
            <v>1267</v>
          </cell>
          <cell r="B227">
            <v>84</v>
          </cell>
        </row>
        <row r="228">
          <cell r="A228">
            <v>16389</v>
          </cell>
          <cell r="B228">
            <v>50</v>
          </cell>
        </row>
        <row r="229">
          <cell r="A229">
            <v>3226</v>
          </cell>
          <cell r="B229">
            <v>94</v>
          </cell>
        </row>
        <row r="230">
          <cell r="A230">
            <v>2378</v>
          </cell>
          <cell r="B230">
            <v>84</v>
          </cell>
        </row>
        <row r="231">
          <cell r="A231">
            <v>1840</v>
          </cell>
          <cell r="B231">
            <v>41</v>
          </cell>
        </row>
        <row r="232">
          <cell r="A232">
            <v>724</v>
          </cell>
          <cell r="B232">
            <v>49</v>
          </cell>
        </row>
        <row r="233">
          <cell r="A233">
            <v>1918</v>
          </cell>
          <cell r="B233">
            <v>86</v>
          </cell>
        </row>
        <row r="234">
          <cell r="A234">
            <v>6385</v>
          </cell>
          <cell r="B234">
            <v>70</v>
          </cell>
        </row>
        <row r="235">
          <cell r="A235">
            <v>1823</v>
          </cell>
          <cell r="B235">
            <v>90</v>
          </cell>
        </row>
        <row r="236">
          <cell r="A236">
            <v>1973</v>
          </cell>
          <cell r="B236">
            <v>79</v>
          </cell>
        </row>
        <row r="237">
          <cell r="A237">
            <v>687</v>
          </cell>
          <cell r="B237">
            <v>46</v>
          </cell>
        </row>
        <row r="238">
          <cell r="A238">
            <v>2704</v>
          </cell>
          <cell r="B238">
            <v>60</v>
          </cell>
        </row>
        <row r="239">
          <cell r="A239">
            <v>3485</v>
          </cell>
          <cell r="B239">
            <v>88</v>
          </cell>
        </row>
        <row r="240">
          <cell r="A240">
            <v>4791</v>
          </cell>
          <cell r="B240">
            <v>75</v>
          </cell>
        </row>
        <row r="241">
          <cell r="A241">
            <v>578</v>
          </cell>
          <cell r="B241">
            <v>64</v>
          </cell>
        </row>
        <row r="242">
          <cell r="A242">
            <v>1555</v>
          </cell>
          <cell r="B242">
            <v>81</v>
          </cell>
        </row>
        <row r="243">
          <cell r="A243">
            <v>3945</v>
          </cell>
          <cell r="B243">
            <v>66</v>
          </cell>
        </row>
        <row r="244">
          <cell r="A244">
            <v>1504</v>
          </cell>
          <cell r="B244">
            <v>36</v>
          </cell>
        </row>
        <row r="245">
          <cell r="A245">
            <v>626</v>
          </cell>
          <cell r="B245">
            <v>33</v>
          </cell>
        </row>
        <row r="246">
          <cell r="A246">
            <v>2270</v>
          </cell>
          <cell r="B246">
            <v>82</v>
          </cell>
        </row>
        <row r="247">
          <cell r="A247">
            <v>802</v>
          </cell>
          <cell r="B247">
            <v>27</v>
          </cell>
        </row>
        <row r="248">
          <cell r="A248">
            <v>3200</v>
          </cell>
          <cell r="B248">
            <v>61</v>
          </cell>
        </row>
        <row r="249">
          <cell r="A249">
            <v>2825</v>
          </cell>
          <cell r="B249">
            <v>36</v>
          </cell>
        </row>
        <row r="250">
          <cell r="A250">
            <v>5300</v>
          </cell>
          <cell r="B250">
            <v>75</v>
          </cell>
        </row>
        <row r="251">
          <cell r="A251">
            <v>3450</v>
          </cell>
          <cell r="B251">
            <v>71</v>
          </cell>
        </row>
        <row r="252">
          <cell r="A252">
            <v>795</v>
          </cell>
          <cell r="B252">
            <v>56</v>
          </cell>
        </row>
        <row r="253">
          <cell r="A253">
            <v>1910</v>
          </cell>
          <cell r="B253">
            <v>74</v>
          </cell>
        </row>
        <row r="254">
          <cell r="A254">
            <v>827</v>
          </cell>
          <cell r="B254">
            <v>79</v>
          </cell>
        </row>
        <row r="255">
          <cell r="A255">
            <v>5967</v>
          </cell>
          <cell r="B255">
            <v>88</v>
          </cell>
        </row>
        <row r="256">
          <cell r="A256">
            <v>2868</v>
          </cell>
          <cell r="B256">
            <v>38</v>
          </cell>
        </row>
        <row r="257">
          <cell r="A257">
            <v>2163</v>
          </cell>
          <cell r="B257">
            <v>52</v>
          </cell>
        </row>
        <row r="258">
          <cell r="A258">
            <v>3876</v>
          </cell>
          <cell r="B258">
            <v>73</v>
          </cell>
        </row>
        <row r="259">
          <cell r="A259">
            <v>2861</v>
          </cell>
          <cell r="B259">
            <v>83</v>
          </cell>
        </row>
        <row r="260">
          <cell r="A260">
            <v>1641</v>
          </cell>
          <cell r="B260">
            <v>95</v>
          </cell>
        </row>
        <row r="261">
          <cell r="A261">
            <v>3930</v>
          </cell>
          <cell r="B261">
            <v>38</v>
          </cell>
        </row>
        <row r="262">
          <cell r="A262">
            <v>528</v>
          </cell>
          <cell r="B262">
            <v>66</v>
          </cell>
        </row>
        <row r="263">
          <cell r="A263">
            <v>740</v>
          </cell>
          <cell r="B263">
            <v>86</v>
          </cell>
        </row>
        <row r="264">
          <cell r="A264">
            <v>1890</v>
          </cell>
          <cell r="B264">
            <v>89</v>
          </cell>
        </row>
        <row r="265">
          <cell r="A265">
            <v>1026</v>
          </cell>
          <cell r="B265">
            <v>75</v>
          </cell>
        </row>
        <row r="266">
          <cell r="A266">
            <v>2427</v>
          </cell>
          <cell r="B266">
            <v>82</v>
          </cell>
        </row>
        <row r="267">
          <cell r="A267">
            <v>3293</v>
          </cell>
          <cell r="B267">
            <v>77</v>
          </cell>
        </row>
        <row r="268">
          <cell r="A268">
            <v>1867</v>
          </cell>
          <cell r="B268">
            <v>89</v>
          </cell>
        </row>
        <row r="269">
          <cell r="A269">
            <v>1695</v>
          </cell>
          <cell r="B269">
            <v>89</v>
          </cell>
        </row>
        <row r="270">
          <cell r="A270">
            <v>10988</v>
          </cell>
          <cell r="B270">
            <v>86</v>
          </cell>
        </row>
        <row r="271">
          <cell r="A271">
            <v>9579</v>
          </cell>
          <cell r="B271">
            <v>89</v>
          </cell>
        </row>
        <row r="272">
          <cell r="A272">
            <v>2910</v>
          </cell>
          <cell r="B272">
            <v>86</v>
          </cell>
        </row>
        <row r="273">
          <cell r="A273">
            <v>1320</v>
          </cell>
          <cell r="B273">
            <v>89</v>
          </cell>
        </row>
        <row r="274">
          <cell r="A274">
            <v>1111</v>
          </cell>
          <cell r="B274">
            <v>87</v>
          </cell>
        </row>
        <row r="275">
          <cell r="A275">
            <v>1007</v>
          </cell>
          <cell r="B275">
            <v>84</v>
          </cell>
        </row>
        <row r="276">
          <cell r="A276">
            <v>825</v>
          </cell>
          <cell r="B276">
            <v>76</v>
          </cell>
        </row>
        <row r="277">
          <cell r="A277">
            <v>1236</v>
          </cell>
          <cell r="B277">
            <v>91</v>
          </cell>
        </row>
        <row r="278">
          <cell r="A278">
            <v>1534</v>
          </cell>
          <cell r="B278">
            <v>56</v>
          </cell>
        </row>
        <row r="279">
          <cell r="A279">
            <v>2431</v>
          </cell>
          <cell r="B279">
            <v>75</v>
          </cell>
        </row>
        <row r="280">
          <cell r="A280">
            <v>652</v>
          </cell>
          <cell r="B280">
            <v>84</v>
          </cell>
        </row>
        <row r="281">
          <cell r="A281">
            <v>700</v>
          </cell>
          <cell r="B281">
            <v>43</v>
          </cell>
        </row>
        <row r="282">
          <cell r="A282">
            <v>2057</v>
          </cell>
          <cell r="B282">
            <v>79</v>
          </cell>
        </row>
        <row r="283">
          <cell r="A283">
            <v>475</v>
          </cell>
          <cell r="B283">
            <v>54</v>
          </cell>
        </row>
        <row r="284">
          <cell r="A284">
            <v>820</v>
          </cell>
          <cell r="B284">
            <v>90</v>
          </cell>
        </row>
        <row r="285">
          <cell r="A285">
            <v>725</v>
          </cell>
          <cell r="B285">
            <v>71</v>
          </cell>
        </row>
        <row r="286">
          <cell r="A286">
            <v>2030</v>
          </cell>
          <cell r="B286">
            <v>81</v>
          </cell>
        </row>
        <row r="287">
          <cell r="A287">
            <v>720</v>
          </cell>
          <cell r="B287">
            <v>49</v>
          </cell>
        </row>
        <row r="288">
          <cell r="A288">
            <v>965</v>
          </cell>
          <cell r="B288">
            <v>50</v>
          </cell>
        </row>
        <row r="289">
          <cell r="A289">
            <v>930</v>
          </cell>
          <cell r="B289">
            <v>35</v>
          </cell>
        </row>
        <row r="290">
          <cell r="A290">
            <v>842</v>
          </cell>
          <cell r="B290">
            <v>51</v>
          </cell>
        </row>
        <row r="291">
          <cell r="A291">
            <v>730</v>
          </cell>
          <cell r="B291">
            <v>55</v>
          </cell>
        </row>
        <row r="292">
          <cell r="A292">
            <v>1361</v>
          </cell>
          <cell r="B292">
            <v>74</v>
          </cell>
        </row>
        <row r="293">
          <cell r="A293">
            <v>703</v>
          </cell>
          <cell r="B293">
            <v>44</v>
          </cell>
        </row>
        <row r="294">
          <cell r="A294">
            <v>702</v>
          </cell>
          <cell r="B294">
            <v>43</v>
          </cell>
        </row>
        <row r="295">
          <cell r="A295">
            <v>1469</v>
          </cell>
          <cell r="B295">
            <v>77</v>
          </cell>
        </row>
        <row r="296">
          <cell r="A296">
            <v>1261</v>
          </cell>
          <cell r="B296">
            <v>48</v>
          </cell>
        </row>
        <row r="297">
          <cell r="A297">
            <v>1185</v>
          </cell>
          <cell r="B297">
            <v>87</v>
          </cell>
        </row>
        <row r="298">
          <cell r="A298">
            <v>1871</v>
          </cell>
          <cell r="B298">
            <v>59</v>
          </cell>
        </row>
        <row r="299">
          <cell r="A299">
            <v>1339</v>
          </cell>
          <cell r="B299">
            <v>52</v>
          </cell>
        </row>
        <row r="300">
          <cell r="A300">
            <v>1037</v>
          </cell>
          <cell r="B300">
            <v>72</v>
          </cell>
        </row>
        <row r="301">
          <cell r="A301">
            <v>1452</v>
          </cell>
          <cell r="B301">
            <v>87</v>
          </cell>
        </row>
        <row r="302">
          <cell r="A302">
            <v>1625</v>
          </cell>
          <cell r="B302">
            <v>77</v>
          </cell>
        </row>
        <row r="303">
          <cell r="A303">
            <v>1423</v>
          </cell>
          <cell r="B303">
            <v>79</v>
          </cell>
        </row>
        <row r="304">
          <cell r="A304">
            <v>2377</v>
          </cell>
          <cell r="B304">
            <v>88</v>
          </cell>
        </row>
        <row r="305">
          <cell r="A305">
            <v>1408</v>
          </cell>
          <cell r="B305">
            <v>91</v>
          </cell>
        </row>
        <row r="306">
          <cell r="A306">
            <v>2587</v>
          </cell>
          <cell r="B306">
            <v>86</v>
          </cell>
        </row>
        <row r="307">
          <cell r="A307">
            <v>979</v>
          </cell>
          <cell r="B307">
            <v>91</v>
          </cell>
        </row>
        <row r="308">
          <cell r="A308">
            <v>2102</v>
          </cell>
          <cell r="B308">
            <v>92</v>
          </cell>
        </row>
        <row r="309">
          <cell r="A309">
            <v>2677</v>
          </cell>
          <cell r="B309">
            <v>79</v>
          </cell>
        </row>
        <row r="310">
          <cell r="A310">
            <v>760</v>
          </cell>
          <cell r="B310">
            <v>79</v>
          </cell>
        </row>
        <row r="311">
          <cell r="A311">
            <v>1217</v>
          </cell>
          <cell r="B311">
            <v>66</v>
          </cell>
        </row>
        <row r="312">
          <cell r="A312">
            <v>581</v>
          </cell>
          <cell r="B312">
            <v>92</v>
          </cell>
        </row>
        <row r="313">
          <cell r="A313">
            <v>1501</v>
          </cell>
          <cell r="B313">
            <v>88</v>
          </cell>
        </row>
        <row r="314">
          <cell r="A314">
            <v>2112</v>
          </cell>
          <cell r="B314">
            <v>92</v>
          </cell>
        </row>
        <row r="315">
          <cell r="A315">
            <v>5280</v>
          </cell>
          <cell r="B315">
            <v>33</v>
          </cell>
        </row>
        <row r="316">
          <cell r="A316">
            <v>792</v>
          </cell>
          <cell r="B316">
            <v>85</v>
          </cell>
        </row>
        <row r="317">
          <cell r="A317">
            <v>4430</v>
          </cell>
          <cell r="B317">
            <v>62</v>
          </cell>
        </row>
        <row r="318">
          <cell r="A318">
            <v>1288</v>
          </cell>
          <cell r="B318">
            <v>77</v>
          </cell>
        </row>
        <row r="319">
          <cell r="A319">
            <v>1237</v>
          </cell>
          <cell r="B319">
            <v>72</v>
          </cell>
        </row>
        <row r="320">
          <cell r="A320">
            <v>2160</v>
          </cell>
          <cell r="B320">
            <v>72</v>
          </cell>
        </row>
        <row r="321">
          <cell r="A321">
            <v>2586</v>
          </cell>
          <cell r="B321">
            <v>78</v>
          </cell>
        </row>
        <row r="322">
          <cell r="A322">
            <v>1212</v>
          </cell>
          <cell r="B322">
            <v>77</v>
          </cell>
        </row>
        <row r="323">
          <cell r="A323">
            <v>1711</v>
          </cell>
          <cell r="B323">
            <v>70</v>
          </cell>
        </row>
        <row r="324">
          <cell r="A324">
            <v>2787</v>
          </cell>
          <cell r="B324">
            <v>54</v>
          </cell>
        </row>
        <row r="325">
          <cell r="A325">
            <v>2455</v>
          </cell>
          <cell r="B325">
            <v>52</v>
          </cell>
        </row>
        <row r="326">
          <cell r="A326">
            <v>7418</v>
          </cell>
          <cell r="B326">
            <v>85</v>
          </cell>
        </row>
        <row r="327">
          <cell r="A327">
            <v>5968</v>
          </cell>
          <cell r="B327">
            <v>83</v>
          </cell>
        </row>
        <row r="328">
          <cell r="A328">
            <v>3211</v>
          </cell>
          <cell r="B328">
            <v>78</v>
          </cell>
        </row>
        <row r="329">
          <cell r="A329">
            <v>2838</v>
          </cell>
          <cell r="B329">
            <v>33</v>
          </cell>
        </row>
        <row r="330">
          <cell r="A330">
            <v>2372</v>
          </cell>
          <cell r="B330">
            <v>86</v>
          </cell>
        </row>
        <row r="331">
          <cell r="A331">
            <v>3260</v>
          </cell>
          <cell r="B331">
            <v>64</v>
          </cell>
        </row>
        <row r="332">
          <cell r="A332">
            <v>8767</v>
          </cell>
          <cell r="B332">
            <v>61</v>
          </cell>
        </row>
        <row r="333">
          <cell r="A333">
            <v>528</v>
          </cell>
          <cell r="B333">
            <v>44</v>
          </cell>
        </row>
        <row r="334">
          <cell r="A334">
            <v>1600</v>
          </cell>
          <cell r="B334">
            <v>88</v>
          </cell>
        </row>
        <row r="335">
          <cell r="A335">
            <v>840</v>
          </cell>
          <cell r="B335">
            <v>50</v>
          </cell>
        </row>
        <row r="336">
          <cell r="A336">
            <v>1129</v>
          </cell>
          <cell r="B336">
            <v>75</v>
          </cell>
        </row>
        <row r="337">
          <cell r="A337">
            <v>2218</v>
          </cell>
          <cell r="B337">
            <v>100</v>
          </cell>
        </row>
        <row r="338">
          <cell r="A338">
            <v>8758</v>
          </cell>
          <cell r="B338">
            <v>100</v>
          </cell>
        </row>
        <row r="339">
          <cell r="A339">
            <v>4085</v>
          </cell>
          <cell r="B339">
            <v>78</v>
          </cell>
        </row>
        <row r="340">
          <cell r="A340">
            <v>653</v>
          </cell>
          <cell r="B340">
            <v>69</v>
          </cell>
        </row>
        <row r="341">
          <cell r="A341">
            <v>1573</v>
          </cell>
          <cell r="B341">
            <v>53</v>
          </cell>
        </row>
        <row r="342">
          <cell r="A342">
            <v>4436</v>
          </cell>
          <cell r="B342">
            <v>72</v>
          </cell>
        </row>
        <row r="343">
          <cell r="A343">
            <v>5328</v>
          </cell>
          <cell r="B343">
            <v>73</v>
          </cell>
        </row>
        <row r="344">
          <cell r="A344">
            <v>1476</v>
          </cell>
          <cell r="B344">
            <v>39</v>
          </cell>
        </row>
        <row r="345">
          <cell r="A345">
            <v>1740</v>
          </cell>
          <cell r="B345">
            <v>73</v>
          </cell>
        </row>
        <row r="346">
          <cell r="A346">
            <v>1472</v>
          </cell>
          <cell r="B346">
            <v>54</v>
          </cell>
        </row>
        <row r="347">
          <cell r="A347">
            <v>2640</v>
          </cell>
          <cell r="B347">
            <v>82</v>
          </cell>
        </row>
        <row r="348">
          <cell r="A348">
            <v>1586</v>
          </cell>
          <cell r="B348">
            <v>84</v>
          </cell>
        </row>
        <row r="349">
          <cell r="A349">
            <v>387</v>
          </cell>
          <cell r="B349">
            <v>54</v>
          </cell>
        </row>
        <row r="350">
          <cell r="A350">
            <v>613</v>
          </cell>
          <cell r="B350">
            <v>84</v>
          </cell>
        </row>
        <row r="351">
          <cell r="A351">
            <v>2591</v>
          </cell>
          <cell r="B351">
            <v>89</v>
          </cell>
        </row>
        <row r="352">
          <cell r="A352">
            <v>2540</v>
          </cell>
          <cell r="B352">
            <v>91</v>
          </cell>
        </row>
        <row r="353">
          <cell r="A353">
            <v>1360</v>
          </cell>
          <cell r="B353">
            <v>56</v>
          </cell>
        </row>
        <row r="354">
          <cell r="A354">
            <v>1159</v>
          </cell>
          <cell r="B354">
            <v>78</v>
          </cell>
        </row>
        <row r="355">
          <cell r="A355">
            <v>7413</v>
          </cell>
          <cell r="B355">
            <v>84</v>
          </cell>
        </row>
        <row r="356">
          <cell r="A356">
            <v>634</v>
          </cell>
          <cell r="B356">
            <v>76</v>
          </cell>
        </row>
        <row r="357">
          <cell r="A357">
            <v>581</v>
          </cell>
          <cell r="B357">
            <v>81</v>
          </cell>
        </row>
        <row r="358">
          <cell r="A358">
            <v>988</v>
          </cell>
          <cell r="B358">
            <v>70</v>
          </cell>
        </row>
        <row r="359">
          <cell r="A359">
            <v>1924</v>
          </cell>
          <cell r="B359">
            <v>57</v>
          </cell>
        </row>
        <row r="360">
          <cell r="A360">
            <v>2885</v>
          </cell>
          <cell r="B360">
            <v>85</v>
          </cell>
        </row>
        <row r="361">
          <cell r="A361">
            <v>581</v>
          </cell>
          <cell r="B361">
            <v>87</v>
          </cell>
        </row>
        <row r="362">
          <cell r="A362">
            <v>844</v>
          </cell>
          <cell r="B362">
            <v>74</v>
          </cell>
        </row>
        <row r="363">
          <cell r="A363">
            <v>3285</v>
          </cell>
          <cell r="B363">
            <v>76</v>
          </cell>
        </row>
        <row r="364">
          <cell r="A364">
            <v>8400</v>
          </cell>
          <cell r="B364">
            <v>81</v>
          </cell>
        </row>
        <row r="365">
          <cell r="A365">
            <v>3590</v>
          </cell>
          <cell r="B365">
            <v>69</v>
          </cell>
        </row>
        <row r="366">
          <cell r="A366">
            <v>4224</v>
          </cell>
          <cell r="B366">
            <v>82</v>
          </cell>
        </row>
        <row r="367">
          <cell r="A367">
            <v>3294</v>
          </cell>
          <cell r="B367">
            <v>49</v>
          </cell>
        </row>
        <row r="368">
          <cell r="A368">
            <v>2836</v>
          </cell>
          <cell r="B368">
            <v>45</v>
          </cell>
        </row>
        <row r="369">
          <cell r="A369">
            <v>2780</v>
          </cell>
          <cell r="B369">
            <v>65</v>
          </cell>
        </row>
        <row r="370">
          <cell r="A370">
            <v>1381</v>
          </cell>
          <cell r="B370">
            <v>77</v>
          </cell>
        </row>
        <row r="371">
          <cell r="A371">
            <v>1245</v>
          </cell>
          <cell r="B371">
            <v>87</v>
          </cell>
        </row>
        <row r="372">
          <cell r="A372">
            <v>1176</v>
          </cell>
          <cell r="B372">
            <v>52</v>
          </cell>
        </row>
        <row r="373">
          <cell r="A373">
            <v>937</v>
          </cell>
          <cell r="B373">
            <v>55</v>
          </cell>
        </row>
        <row r="374">
          <cell r="A374">
            <v>1158</v>
          </cell>
          <cell r="B374">
            <v>88</v>
          </cell>
        </row>
        <row r="375">
          <cell r="A375">
            <v>452</v>
          </cell>
          <cell r="B375">
            <v>88</v>
          </cell>
        </row>
        <row r="376">
          <cell r="A376">
            <v>1564</v>
          </cell>
          <cell r="B376">
            <v>78</v>
          </cell>
        </row>
        <row r="377">
          <cell r="A377">
            <v>686</v>
          </cell>
          <cell r="B377">
            <v>87</v>
          </cell>
        </row>
        <row r="378">
          <cell r="A378">
            <v>4336</v>
          </cell>
          <cell r="B378">
            <v>82</v>
          </cell>
        </row>
        <row r="379">
          <cell r="A379">
            <v>2432</v>
          </cell>
          <cell r="B379">
            <v>83</v>
          </cell>
        </row>
        <row r="380">
          <cell r="A380">
            <v>2235</v>
          </cell>
          <cell r="B380">
            <v>73</v>
          </cell>
        </row>
        <row r="381">
          <cell r="A381">
            <v>1203</v>
          </cell>
          <cell r="B381">
            <v>62</v>
          </cell>
        </row>
        <row r="382">
          <cell r="A382">
            <v>1040</v>
          </cell>
          <cell r="B382">
            <v>14</v>
          </cell>
        </row>
        <row r="383">
          <cell r="A383">
            <v>3548</v>
          </cell>
          <cell r="B383">
            <v>80</v>
          </cell>
        </row>
        <row r="384">
          <cell r="A384">
            <v>8084</v>
          </cell>
          <cell r="B384">
            <v>80</v>
          </cell>
        </row>
        <row r="385">
          <cell r="A385">
            <v>830</v>
          </cell>
          <cell r="B385">
            <v>100</v>
          </cell>
        </row>
        <row r="386">
          <cell r="A386">
            <v>2290</v>
          </cell>
          <cell r="B386">
            <v>100</v>
          </cell>
        </row>
        <row r="387">
          <cell r="A387">
            <v>1582</v>
          </cell>
          <cell r="B387">
            <v>44</v>
          </cell>
        </row>
        <row r="388">
          <cell r="A388">
            <v>581</v>
          </cell>
          <cell r="B388">
            <v>57</v>
          </cell>
        </row>
        <row r="389">
          <cell r="A389">
            <v>578</v>
          </cell>
          <cell r="B389">
            <v>58</v>
          </cell>
        </row>
        <row r="390">
          <cell r="A390">
            <v>475</v>
          </cell>
          <cell r="B390">
            <v>75</v>
          </cell>
        </row>
        <row r="391">
          <cell r="A391">
            <v>10032</v>
          </cell>
          <cell r="B391">
            <v>75</v>
          </cell>
        </row>
        <row r="392">
          <cell r="A392">
            <v>1056</v>
          </cell>
          <cell r="B392">
            <v>95</v>
          </cell>
        </row>
        <row r="393">
          <cell r="A393">
            <v>506</v>
          </cell>
          <cell r="B393">
            <v>95</v>
          </cell>
        </row>
        <row r="394">
          <cell r="A394">
            <v>238</v>
          </cell>
          <cell r="B394">
            <v>91</v>
          </cell>
        </row>
        <row r="395">
          <cell r="A395">
            <v>120</v>
          </cell>
          <cell r="B395">
            <v>100</v>
          </cell>
          <cell r="E395" t="str">
            <v xml:space="preserve"> </v>
          </cell>
        </row>
        <row r="396">
          <cell r="A396">
            <v>580</v>
          </cell>
          <cell r="B396">
            <v>100</v>
          </cell>
        </row>
        <row r="397">
          <cell r="A397">
            <v>580</v>
          </cell>
          <cell r="B397">
            <v>100</v>
          </cell>
        </row>
        <row r="398">
          <cell r="A398">
            <v>130</v>
          </cell>
          <cell r="B398">
            <v>100</v>
          </cell>
        </row>
        <row r="399">
          <cell r="A399">
            <v>325</v>
          </cell>
          <cell r="B399">
            <v>100</v>
          </cell>
        </row>
        <row r="400">
          <cell r="A400">
            <v>183</v>
          </cell>
          <cell r="B400">
            <v>100</v>
          </cell>
        </row>
        <row r="401">
          <cell r="A401">
            <v>302</v>
          </cell>
          <cell r="B401">
            <v>91</v>
          </cell>
        </row>
        <row r="402">
          <cell r="A402">
            <v>285</v>
          </cell>
          <cell r="B402">
            <v>92</v>
          </cell>
        </row>
        <row r="403">
          <cell r="A403">
            <v>1300</v>
          </cell>
          <cell r="B403">
            <v>89</v>
          </cell>
        </row>
        <row r="404">
          <cell r="A404">
            <v>1254</v>
          </cell>
          <cell r="B404">
            <v>100</v>
          </cell>
        </row>
        <row r="405">
          <cell r="A405">
            <v>603</v>
          </cell>
          <cell r="B405">
            <v>88</v>
          </cell>
        </row>
        <row r="406">
          <cell r="A406">
            <v>1680</v>
          </cell>
          <cell r="B406">
            <v>95</v>
          </cell>
        </row>
        <row r="407">
          <cell r="A407">
            <v>225</v>
          </cell>
          <cell r="B407">
            <v>84</v>
          </cell>
        </row>
        <row r="408">
          <cell r="A408">
            <v>308</v>
          </cell>
          <cell r="B408">
            <v>100</v>
          </cell>
        </row>
        <row r="409">
          <cell r="A409">
            <v>582</v>
          </cell>
          <cell r="B409">
            <v>86</v>
          </cell>
        </row>
        <row r="410">
          <cell r="A410">
            <v>203</v>
          </cell>
          <cell r="B410">
            <v>100</v>
          </cell>
        </row>
        <row r="411">
          <cell r="A411">
            <v>277</v>
          </cell>
          <cell r="B411">
            <v>100</v>
          </cell>
        </row>
        <row r="412">
          <cell r="A412">
            <v>197</v>
          </cell>
          <cell r="B412">
            <v>93</v>
          </cell>
        </row>
        <row r="413">
          <cell r="A413">
            <v>2644</v>
          </cell>
          <cell r="B413">
            <v>93</v>
          </cell>
        </row>
        <row r="414">
          <cell r="A414">
            <v>1008</v>
          </cell>
          <cell r="B414">
            <v>82</v>
          </cell>
        </row>
        <row r="415">
          <cell r="A415">
            <v>512</v>
          </cell>
          <cell r="B415">
            <v>95</v>
          </cell>
        </row>
        <row r="416">
          <cell r="A416">
            <v>1643</v>
          </cell>
          <cell r="B416">
            <v>94</v>
          </cell>
        </row>
        <row r="417">
          <cell r="A417">
            <v>1643</v>
          </cell>
          <cell r="B417">
            <v>89</v>
          </cell>
        </row>
        <row r="418">
          <cell r="A418">
            <v>1178</v>
          </cell>
          <cell r="B418">
            <v>84</v>
          </cell>
        </row>
        <row r="419">
          <cell r="A419">
            <v>1000</v>
          </cell>
          <cell r="B419">
            <v>77</v>
          </cell>
        </row>
        <row r="420">
          <cell r="A420">
            <v>1050</v>
          </cell>
          <cell r="B420">
            <v>0</v>
          </cell>
        </row>
        <row r="421">
          <cell r="A421">
            <v>1560</v>
          </cell>
          <cell r="B421">
            <v>70</v>
          </cell>
        </row>
        <row r="422">
          <cell r="A422">
            <v>780</v>
          </cell>
          <cell r="B422">
            <v>70</v>
          </cell>
        </row>
        <row r="423">
          <cell r="A423">
            <v>2700</v>
          </cell>
          <cell r="B423">
            <v>87</v>
          </cell>
        </row>
        <row r="424">
          <cell r="A424">
            <v>380</v>
          </cell>
          <cell r="B424">
            <v>87</v>
          </cell>
        </row>
        <row r="425">
          <cell r="A425">
            <v>2700</v>
          </cell>
          <cell r="B425">
            <v>86</v>
          </cell>
        </row>
        <row r="426">
          <cell r="A426">
            <v>380</v>
          </cell>
          <cell r="B426">
            <v>86</v>
          </cell>
        </row>
        <row r="427">
          <cell r="A427">
            <v>264</v>
          </cell>
          <cell r="B427">
            <v>72</v>
          </cell>
        </row>
        <row r="428">
          <cell r="A428">
            <v>106</v>
          </cell>
          <cell r="B428">
            <v>86</v>
          </cell>
        </row>
        <row r="429">
          <cell r="A429">
            <v>189</v>
          </cell>
          <cell r="B429">
            <v>95</v>
          </cell>
        </row>
        <row r="430">
          <cell r="A430">
            <v>133</v>
          </cell>
          <cell r="B430">
            <v>52</v>
          </cell>
        </row>
        <row r="431">
          <cell r="A431">
            <v>686</v>
          </cell>
          <cell r="B431">
            <v>91</v>
          </cell>
        </row>
        <row r="432">
          <cell r="A432">
            <v>106</v>
          </cell>
          <cell r="B432">
            <v>73</v>
          </cell>
        </row>
        <row r="433">
          <cell r="A433">
            <v>634</v>
          </cell>
          <cell r="B433">
            <v>92</v>
          </cell>
        </row>
        <row r="434">
          <cell r="A434">
            <v>158</v>
          </cell>
          <cell r="B434">
            <v>0</v>
          </cell>
        </row>
        <row r="435">
          <cell r="A435">
            <v>571</v>
          </cell>
          <cell r="B435">
            <v>73</v>
          </cell>
        </row>
        <row r="436">
          <cell r="A436">
            <v>273</v>
          </cell>
          <cell r="B436">
            <v>63</v>
          </cell>
        </row>
        <row r="437">
          <cell r="A437">
            <v>211</v>
          </cell>
          <cell r="B437">
            <v>91</v>
          </cell>
        </row>
        <row r="438">
          <cell r="A438">
            <v>317</v>
          </cell>
          <cell r="B438">
            <v>92</v>
          </cell>
        </row>
        <row r="439">
          <cell r="A439">
            <v>230</v>
          </cell>
          <cell r="B439">
            <v>64</v>
          </cell>
        </row>
        <row r="440">
          <cell r="A440">
            <v>489</v>
          </cell>
          <cell r="B440">
            <v>42</v>
          </cell>
        </row>
        <row r="441">
          <cell r="A441">
            <v>356</v>
          </cell>
          <cell r="B441">
            <v>51</v>
          </cell>
        </row>
        <row r="442">
          <cell r="A442">
            <v>147</v>
          </cell>
          <cell r="B442">
            <v>34</v>
          </cell>
        </row>
        <row r="443">
          <cell r="A443">
            <v>686</v>
          </cell>
          <cell r="B443">
            <v>89</v>
          </cell>
        </row>
        <row r="444">
          <cell r="A444">
            <v>467</v>
          </cell>
          <cell r="B444">
            <v>38</v>
          </cell>
        </row>
        <row r="445">
          <cell r="A445">
            <v>702</v>
          </cell>
          <cell r="B445">
            <v>57</v>
          </cell>
        </row>
        <row r="446">
          <cell r="A446">
            <v>345</v>
          </cell>
          <cell r="B446">
            <v>37</v>
          </cell>
        </row>
        <row r="447">
          <cell r="A447">
            <v>215</v>
          </cell>
          <cell r="B447">
            <v>30</v>
          </cell>
        </row>
        <row r="448">
          <cell r="A448">
            <v>246</v>
          </cell>
          <cell r="B448">
            <v>28</v>
          </cell>
        </row>
        <row r="449">
          <cell r="A449">
            <v>506</v>
          </cell>
          <cell r="B449">
            <v>66</v>
          </cell>
        </row>
        <row r="450">
          <cell r="A450">
            <v>291</v>
          </cell>
          <cell r="B450">
            <v>66</v>
          </cell>
        </row>
        <row r="451">
          <cell r="A451">
            <v>532</v>
          </cell>
          <cell r="B451">
            <v>86</v>
          </cell>
        </row>
        <row r="452">
          <cell r="A452">
            <v>403</v>
          </cell>
          <cell r="B452">
            <v>70</v>
          </cell>
        </row>
        <row r="453">
          <cell r="A453">
            <v>629</v>
          </cell>
          <cell r="B453">
            <v>68</v>
          </cell>
        </row>
        <row r="454">
          <cell r="A454">
            <v>412</v>
          </cell>
          <cell r="B454">
            <v>73</v>
          </cell>
        </row>
        <row r="455">
          <cell r="A455">
            <v>655</v>
          </cell>
          <cell r="B455">
            <v>73</v>
          </cell>
        </row>
        <row r="456">
          <cell r="A456">
            <v>516</v>
          </cell>
          <cell r="B456">
            <v>75</v>
          </cell>
        </row>
        <row r="457">
          <cell r="A457">
            <v>331</v>
          </cell>
          <cell r="B457">
            <v>77</v>
          </cell>
        </row>
        <row r="458">
          <cell r="A458">
            <v>139</v>
          </cell>
          <cell r="B458">
            <v>71</v>
          </cell>
        </row>
        <row r="459">
          <cell r="A459">
            <v>122</v>
          </cell>
          <cell r="B459">
            <v>51</v>
          </cell>
        </row>
        <row r="460">
          <cell r="A460">
            <v>200</v>
          </cell>
          <cell r="B460">
            <v>75</v>
          </cell>
        </row>
        <row r="461">
          <cell r="A461">
            <v>661</v>
          </cell>
          <cell r="B461">
            <v>81</v>
          </cell>
        </row>
        <row r="462">
          <cell r="A462">
            <v>163</v>
          </cell>
          <cell r="B462">
            <v>64</v>
          </cell>
        </row>
        <row r="463">
          <cell r="A463">
            <v>138</v>
          </cell>
          <cell r="B463">
            <v>79</v>
          </cell>
        </row>
        <row r="464">
          <cell r="A464">
            <v>562</v>
          </cell>
          <cell r="B464">
            <v>59</v>
          </cell>
        </row>
        <row r="465">
          <cell r="A465">
            <v>119</v>
          </cell>
          <cell r="B465">
            <v>59</v>
          </cell>
        </row>
        <row r="466">
          <cell r="A466">
            <v>120</v>
          </cell>
          <cell r="B466">
            <v>80</v>
          </cell>
        </row>
        <row r="467">
          <cell r="A467">
            <v>533</v>
          </cell>
          <cell r="B467">
            <v>84</v>
          </cell>
        </row>
        <row r="468">
          <cell r="A468">
            <v>275</v>
          </cell>
          <cell r="B468">
            <v>75</v>
          </cell>
        </row>
        <row r="469">
          <cell r="A469">
            <v>744</v>
          </cell>
          <cell r="B469">
            <v>55</v>
          </cell>
        </row>
        <row r="470">
          <cell r="A470">
            <v>422</v>
          </cell>
          <cell r="B470">
            <v>68</v>
          </cell>
        </row>
        <row r="471">
          <cell r="A471">
            <v>410</v>
          </cell>
          <cell r="B471">
            <v>76</v>
          </cell>
        </row>
        <row r="472">
          <cell r="A472">
            <v>376</v>
          </cell>
          <cell r="B472">
            <v>68</v>
          </cell>
        </row>
        <row r="473">
          <cell r="A473">
            <v>164</v>
          </cell>
          <cell r="B473">
            <v>89</v>
          </cell>
        </row>
        <row r="474">
          <cell r="A474">
            <v>331</v>
          </cell>
          <cell r="B474">
            <v>80</v>
          </cell>
        </row>
        <row r="475">
          <cell r="A475">
            <v>328</v>
          </cell>
          <cell r="B475">
            <v>86</v>
          </cell>
        </row>
        <row r="476">
          <cell r="A476">
            <v>376</v>
          </cell>
          <cell r="B476">
            <v>86</v>
          </cell>
        </row>
        <row r="477">
          <cell r="A477">
            <v>337</v>
          </cell>
          <cell r="B477">
            <v>82</v>
          </cell>
        </row>
        <row r="478">
          <cell r="A478">
            <v>283</v>
          </cell>
          <cell r="B478">
            <v>88</v>
          </cell>
        </row>
        <row r="479">
          <cell r="A479">
            <v>222</v>
          </cell>
          <cell r="B479">
            <v>74</v>
          </cell>
        </row>
        <row r="480">
          <cell r="A480">
            <v>335</v>
          </cell>
          <cell r="B480">
            <v>82</v>
          </cell>
        </row>
        <row r="481">
          <cell r="A481">
            <v>372</v>
          </cell>
          <cell r="B481">
            <v>77</v>
          </cell>
        </row>
        <row r="482">
          <cell r="A482">
            <v>88</v>
          </cell>
          <cell r="B482">
            <v>85</v>
          </cell>
        </row>
        <row r="483">
          <cell r="A483">
            <v>187</v>
          </cell>
          <cell r="B483">
            <v>60</v>
          </cell>
        </row>
        <row r="484">
          <cell r="A484">
            <v>608</v>
          </cell>
          <cell r="B484">
            <v>64</v>
          </cell>
        </row>
        <row r="485">
          <cell r="A485">
            <v>187</v>
          </cell>
          <cell r="B485">
            <v>60</v>
          </cell>
        </row>
        <row r="486">
          <cell r="A486">
            <v>187</v>
          </cell>
          <cell r="B486">
            <v>60</v>
          </cell>
        </row>
        <row r="487">
          <cell r="A487">
            <v>347</v>
          </cell>
          <cell r="B487">
            <v>69</v>
          </cell>
        </row>
        <row r="488">
          <cell r="A488">
            <v>106</v>
          </cell>
          <cell r="B488">
            <v>63</v>
          </cell>
        </row>
        <row r="489">
          <cell r="A489">
            <v>211</v>
          </cell>
          <cell r="B489">
            <v>74</v>
          </cell>
        </row>
        <row r="490">
          <cell r="A490">
            <v>211</v>
          </cell>
          <cell r="B490">
            <v>77</v>
          </cell>
        </row>
        <row r="491">
          <cell r="A491">
            <v>264</v>
          </cell>
          <cell r="B491">
            <v>90</v>
          </cell>
        </row>
        <row r="492">
          <cell r="A492">
            <v>317</v>
          </cell>
          <cell r="B492">
            <v>75</v>
          </cell>
        </row>
        <row r="493">
          <cell r="A493">
            <v>422</v>
          </cell>
          <cell r="B493">
            <v>84</v>
          </cell>
        </row>
        <row r="494">
          <cell r="A494">
            <v>475</v>
          </cell>
          <cell r="B494">
            <v>74</v>
          </cell>
        </row>
        <row r="495">
          <cell r="A495">
            <v>370</v>
          </cell>
          <cell r="B495">
            <v>58</v>
          </cell>
        </row>
        <row r="496">
          <cell r="A496">
            <v>528</v>
          </cell>
          <cell r="B496">
            <v>83</v>
          </cell>
        </row>
        <row r="497">
          <cell r="A497">
            <v>317</v>
          </cell>
          <cell r="B497">
            <v>72</v>
          </cell>
        </row>
        <row r="498">
          <cell r="A498">
            <v>475</v>
          </cell>
          <cell r="B498">
            <v>65</v>
          </cell>
        </row>
        <row r="499">
          <cell r="A499">
            <v>356</v>
          </cell>
          <cell r="B499">
            <v>83</v>
          </cell>
        </row>
        <row r="500">
          <cell r="A500">
            <v>600</v>
          </cell>
          <cell r="B500">
            <v>77</v>
          </cell>
        </row>
        <row r="501">
          <cell r="A501">
            <v>158</v>
          </cell>
          <cell r="B501">
            <v>63</v>
          </cell>
        </row>
        <row r="502">
          <cell r="A502">
            <v>317</v>
          </cell>
          <cell r="B502">
            <v>63</v>
          </cell>
        </row>
        <row r="503">
          <cell r="A503">
            <v>158</v>
          </cell>
          <cell r="B503">
            <v>84</v>
          </cell>
        </row>
        <row r="504">
          <cell r="A504">
            <v>422</v>
          </cell>
          <cell r="B504">
            <v>81</v>
          </cell>
        </row>
        <row r="505">
          <cell r="A505">
            <v>422</v>
          </cell>
          <cell r="B505">
            <v>85</v>
          </cell>
        </row>
        <row r="506">
          <cell r="A506">
            <v>211</v>
          </cell>
          <cell r="B506">
            <v>89</v>
          </cell>
        </row>
        <row r="507">
          <cell r="A507">
            <v>528</v>
          </cell>
          <cell r="B507">
            <v>84</v>
          </cell>
        </row>
        <row r="508">
          <cell r="A508">
            <v>370</v>
          </cell>
          <cell r="B508">
            <v>82</v>
          </cell>
        </row>
        <row r="509">
          <cell r="A509">
            <v>581</v>
          </cell>
          <cell r="B509">
            <v>66</v>
          </cell>
        </row>
        <row r="510">
          <cell r="A510">
            <v>1024</v>
          </cell>
          <cell r="B510">
            <v>97</v>
          </cell>
        </row>
        <row r="511">
          <cell r="A511">
            <v>317</v>
          </cell>
          <cell r="B511">
            <v>69</v>
          </cell>
        </row>
        <row r="512">
          <cell r="A512">
            <v>1180</v>
          </cell>
          <cell r="B512">
            <v>73</v>
          </cell>
        </row>
        <row r="513">
          <cell r="A513">
            <v>370</v>
          </cell>
          <cell r="B513">
            <v>86</v>
          </cell>
        </row>
        <row r="514">
          <cell r="A514">
            <v>1028</v>
          </cell>
          <cell r="B514">
            <v>88</v>
          </cell>
        </row>
        <row r="515">
          <cell r="A515">
            <v>898</v>
          </cell>
          <cell r="B515">
            <v>71</v>
          </cell>
        </row>
        <row r="516">
          <cell r="A516">
            <v>370</v>
          </cell>
          <cell r="B516">
            <v>70</v>
          </cell>
        </row>
        <row r="517">
          <cell r="A517">
            <v>158</v>
          </cell>
          <cell r="B517">
            <v>94</v>
          </cell>
        </row>
        <row r="518">
          <cell r="A518">
            <v>106</v>
          </cell>
          <cell r="B518">
            <v>72</v>
          </cell>
        </row>
        <row r="519">
          <cell r="A519">
            <v>725</v>
          </cell>
          <cell r="B519">
            <v>87</v>
          </cell>
        </row>
        <row r="520">
          <cell r="A520">
            <v>239</v>
          </cell>
          <cell r="B520">
            <v>76</v>
          </cell>
        </row>
        <row r="521">
          <cell r="A521">
            <v>246</v>
          </cell>
          <cell r="B521">
            <v>92</v>
          </cell>
        </row>
        <row r="522">
          <cell r="A522">
            <v>221</v>
          </cell>
          <cell r="B522">
            <v>95</v>
          </cell>
        </row>
        <row r="523">
          <cell r="A523">
            <v>198</v>
          </cell>
          <cell r="B523">
            <v>31</v>
          </cell>
        </row>
        <row r="524">
          <cell r="A524">
            <v>246</v>
          </cell>
          <cell r="B524">
            <v>92</v>
          </cell>
        </row>
        <row r="525">
          <cell r="A525">
            <v>709</v>
          </cell>
          <cell r="B525">
            <v>62</v>
          </cell>
        </row>
        <row r="526">
          <cell r="A526">
            <v>264</v>
          </cell>
          <cell r="B526">
            <v>90</v>
          </cell>
        </row>
        <row r="527">
          <cell r="A527">
            <v>709</v>
          </cell>
          <cell r="B527">
            <v>84</v>
          </cell>
        </row>
        <row r="528">
          <cell r="A528">
            <v>222</v>
          </cell>
          <cell r="B528">
            <v>95</v>
          </cell>
        </row>
        <row r="529">
          <cell r="A529">
            <v>214</v>
          </cell>
          <cell r="B529">
            <v>28</v>
          </cell>
        </row>
        <row r="530">
          <cell r="A530">
            <v>845</v>
          </cell>
          <cell r="B530">
            <v>38</v>
          </cell>
        </row>
        <row r="531">
          <cell r="A531">
            <v>1121</v>
          </cell>
          <cell r="B531">
            <v>22</v>
          </cell>
        </row>
        <row r="532">
          <cell r="A532">
            <v>439</v>
          </cell>
          <cell r="B532">
            <v>70</v>
          </cell>
        </row>
        <row r="533">
          <cell r="A533">
            <v>564</v>
          </cell>
          <cell r="B533">
            <v>67</v>
          </cell>
        </row>
        <row r="534">
          <cell r="A534">
            <v>192</v>
          </cell>
          <cell r="B534">
            <v>85</v>
          </cell>
        </row>
        <row r="535">
          <cell r="A535">
            <v>273</v>
          </cell>
          <cell r="B535">
            <v>70</v>
          </cell>
        </row>
        <row r="536">
          <cell r="A536">
            <v>326</v>
          </cell>
          <cell r="B536">
            <v>76</v>
          </cell>
        </row>
        <row r="537">
          <cell r="A537">
            <v>950</v>
          </cell>
          <cell r="B537">
            <v>50</v>
          </cell>
        </row>
        <row r="538">
          <cell r="A538">
            <v>332</v>
          </cell>
          <cell r="B538">
            <v>64</v>
          </cell>
        </row>
        <row r="539">
          <cell r="A539">
            <v>253</v>
          </cell>
          <cell r="B539">
            <v>33</v>
          </cell>
        </row>
        <row r="540">
          <cell r="A540">
            <v>278</v>
          </cell>
          <cell r="B540">
            <v>57</v>
          </cell>
        </row>
        <row r="541">
          <cell r="A541">
            <v>106</v>
          </cell>
          <cell r="B541">
            <v>95</v>
          </cell>
        </row>
        <row r="542">
          <cell r="A542">
            <v>211</v>
          </cell>
          <cell r="B542">
            <v>94</v>
          </cell>
        </row>
        <row r="543">
          <cell r="A543">
            <v>200</v>
          </cell>
          <cell r="B543">
            <v>81</v>
          </cell>
        </row>
        <row r="544">
          <cell r="A544">
            <v>1014</v>
          </cell>
          <cell r="B544">
            <v>69</v>
          </cell>
        </row>
        <row r="545">
          <cell r="A545">
            <v>267</v>
          </cell>
          <cell r="B545">
            <v>69</v>
          </cell>
        </row>
        <row r="546">
          <cell r="A546">
            <v>910</v>
          </cell>
          <cell r="B546">
            <v>62</v>
          </cell>
        </row>
        <row r="547">
          <cell r="A547">
            <v>200</v>
          </cell>
          <cell r="B547">
            <v>91</v>
          </cell>
        </row>
        <row r="548">
          <cell r="A548">
            <v>341</v>
          </cell>
          <cell r="B548">
            <v>42</v>
          </cell>
        </row>
        <row r="549">
          <cell r="A549">
            <v>327</v>
          </cell>
          <cell r="B549">
            <v>55</v>
          </cell>
        </row>
        <row r="550">
          <cell r="A550">
            <v>262</v>
          </cell>
          <cell r="B550">
            <v>58</v>
          </cell>
        </row>
        <row r="551">
          <cell r="A551">
            <v>106</v>
          </cell>
          <cell r="B551">
            <v>77</v>
          </cell>
        </row>
        <row r="552">
          <cell r="A552">
            <v>1241</v>
          </cell>
          <cell r="B552">
            <v>39</v>
          </cell>
        </row>
        <row r="553">
          <cell r="A553">
            <v>1003</v>
          </cell>
          <cell r="B553">
            <v>12</v>
          </cell>
        </row>
        <row r="554">
          <cell r="A554">
            <v>1084</v>
          </cell>
          <cell r="B554">
            <v>87</v>
          </cell>
        </row>
        <row r="555">
          <cell r="A555">
            <v>522</v>
          </cell>
          <cell r="B555">
            <v>86</v>
          </cell>
        </row>
        <row r="556">
          <cell r="A556">
            <v>254</v>
          </cell>
          <cell r="B556">
            <v>40</v>
          </cell>
        </row>
        <row r="557">
          <cell r="A557">
            <v>202</v>
          </cell>
          <cell r="B557">
            <v>73</v>
          </cell>
        </row>
        <row r="558">
          <cell r="A558">
            <v>236</v>
          </cell>
          <cell r="B558">
            <v>48</v>
          </cell>
        </row>
        <row r="559">
          <cell r="A559">
            <v>1245</v>
          </cell>
          <cell r="B559">
            <v>32</v>
          </cell>
        </row>
        <row r="560">
          <cell r="A560">
            <v>209</v>
          </cell>
          <cell r="B560">
            <v>71</v>
          </cell>
        </row>
        <row r="561">
          <cell r="A561">
            <v>380</v>
          </cell>
          <cell r="B561">
            <v>75</v>
          </cell>
        </row>
        <row r="562">
          <cell r="A562">
            <v>920</v>
          </cell>
          <cell r="B562">
            <v>40</v>
          </cell>
        </row>
        <row r="563">
          <cell r="A563">
            <v>450</v>
          </cell>
          <cell r="B563">
            <v>62</v>
          </cell>
        </row>
        <row r="564">
          <cell r="A564">
            <v>276</v>
          </cell>
          <cell r="B564">
            <v>31</v>
          </cell>
        </row>
        <row r="565">
          <cell r="A565">
            <v>394</v>
          </cell>
          <cell r="B565">
            <v>41</v>
          </cell>
        </row>
        <row r="566">
          <cell r="A566">
            <v>472</v>
          </cell>
          <cell r="B566">
            <v>58</v>
          </cell>
        </row>
        <row r="567">
          <cell r="A567">
            <v>1392</v>
          </cell>
          <cell r="B567">
            <v>99</v>
          </cell>
        </row>
        <row r="568">
          <cell r="A568">
            <v>513</v>
          </cell>
          <cell r="B568">
            <v>67</v>
          </cell>
        </row>
        <row r="569">
          <cell r="A569">
            <v>271</v>
          </cell>
          <cell r="B569">
            <v>32</v>
          </cell>
        </row>
        <row r="570">
          <cell r="A570">
            <v>774</v>
          </cell>
          <cell r="B570">
            <v>33</v>
          </cell>
        </row>
        <row r="571">
          <cell r="A571">
            <v>158</v>
          </cell>
          <cell r="B571">
            <v>93</v>
          </cell>
        </row>
        <row r="572">
          <cell r="A572">
            <v>309</v>
          </cell>
          <cell r="B572">
            <v>65</v>
          </cell>
        </row>
        <row r="573">
          <cell r="A573">
            <v>158</v>
          </cell>
          <cell r="B573">
            <v>64</v>
          </cell>
        </row>
        <row r="574">
          <cell r="A574">
            <v>370</v>
          </cell>
          <cell r="B574">
            <v>92</v>
          </cell>
        </row>
        <row r="575">
          <cell r="A575">
            <v>792</v>
          </cell>
          <cell r="B575">
            <v>76</v>
          </cell>
        </row>
        <row r="576">
          <cell r="A576">
            <v>158</v>
          </cell>
          <cell r="B576">
            <v>83</v>
          </cell>
        </row>
        <row r="577">
          <cell r="A577">
            <v>1214</v>
          </cell>
          <cell r="B577">
            <v>65</v>
          </cell>
        </row>
        <row r="578">
          <cell r="A578">
            <v>422</v>
          </cell>
          <cell r="B578">
            <v>92</v>
          </cell>
        </row>
        <row r="579">
          <cell r="A579">
            <v>264</v>
          </cell>
          <cell r="B579">
            <v>78</v>
          </cell>
        </row>
        <row r="580">
          <cell r="A580">
            <v>317</v>
          </cell>
          <cell r="B580">
            <v>85</v>
          </cell>
        </row>
        <row r="581">
          <cell r="A581">
            <v>370</v>
          </cell>
          <cell r="B581">
            <v>90</v>
          </cell>
        </row>
        <row r="582">
          <cell r="A582">
            <v>370</v>
          </cell>
          <cell r="B582">
            <v>93</v>
          </cell>
        </row>
        <row r="583">
          <cell r="A583">
            <v>211</v>
          </cell>
          <cell r="B583">
            <v>74</v>
          </cell>
        </row>
        <row r="584">
          <cell r="A584">
            <v>211</v>
          </cell>
          <cell r="B584">
            <v>73</v>
          </cell>
        </row>
        <row r="585">
          <cell r="A585">
            <v>475</v>
          </cell>
          <cell r="B585">
            <v>88</v>
          </cell>
        </row>
        <row r="586">
          <cell r="A586">
            <v>317</v>
          </cell>
          <cell r="B586">
            <v>94</v>
          </cell>
        </row>
        <row r="587">
          <cell r="A587">
            <v>264</v>
          </cell>
          <cell r="B587">
            <v>77</v>
          </cell>
        </row>
        <row r="588">
          <cell r="A588">
            <v>422</v>
          </cell>
          <cell r="B588">
            <v>77</v>
          </cell>
        </row>
        <row r="589">
          <cell r="A589">
            <v>211</v>
          </cell>
          <cell r="B589">
            <v>75</v>
          </cell>
        </row>
        <row r="590">
          <cell r="A590">
            <v>211</v>
          </cell>
          <cell r="B590">
            <v>79</v>
          </cell>
        </row>
        <row r="591">
          <cell r="A591">
            <v>792</v>
          </cell>
          <cell r="B591">
            <v>74</v>
          </cell>
        </row>
        <row r="592">
          <cell r="A592">
            <v>317</v>
          </cell>
          <cell r="B592">
            <v>83</v>
          </cell>
        </row>
        <row r="593">
          <cell r="A593">
            <v>211</v>
          </cell>
          <cell r="B593">
            <v>66</v>
          </cell>
        </row>
        <row r="594">
          <cell r="A594">
            <v>739</v>
          </cell>
          <cell r="B594">
            <v>77</v>
          </cell>
        </row>
        <row r="595">
          <cell r="A595">
            <v>158</v>
          </cell>
          <cell r="B595">
            <v>81</v>
          </cell>
        </row>
        <row r="596">
          <cell r="A596">
            <v>845</v>
          </cell>
          <cell r="B596">
            <v>70</v>
          </cell>
        </row>
        <row r="597">
          <cell r="A597">
            <v>158</v>
          </cell>
          <cell r="B597">
            <v>87</v>
          </cell>
        </row>
        <row r="598">
          <cell r="A598">
            <v>158</v>
          </cell>
          <cell r="B598">
            <v>76</v>
          </cell>
        </row>
        <row r="599">
          <cell r="A599">
            <v>317</v>
          </cell>
          <cell r="B599">
            <v>80</v>
          </cell>
        </row>
        <row r="600">
          <cell r="A600">
            <v>158</v>
          </cell>
          <cell r="B600">
            <v>77</v>
          </cell>
        </row>
        <row r="601">
          <cell r="A601">
            <v>422</v>
          </cell>
          <cell r="B601">
            <v>81</v>
          </cell>
        </row>
        <row r="602">
          <cell r="A602">
            <v>429</v>
          </cell>
          <cell r="B602">
            <v>22</v>
          </cell>
        </row>
        <row r="603">
          <cell r="A603">
            <v>528</v>
          </cell>
          <cell r="B603">
            <v>79</v>
          </cell>
        </row>
        <row r="604">
          <cell r="A604">
            <v>475</v>
          </cell>
          <cell r="B604">
            <v>95</v>
          </cell>
        </row>
        <row r="605">
          <cell r="A605">
            <v>1082</v>
          </cell>
          <cell r="B605">
            <v>73</v>
          </cell>
        </row>
        <row r="606">
          <cell r="A606">
            <v>264</v>
          </cell>
          <cell r="B606">
            <v>86</v>
          </cell>
        </row>
        <row r="607">
          <cell r="A607">
            <v>578</v>
          </cell>
          <cell r="B607">
            <v>51</v>
          </cell>
        </row>
        <row r="608">
          <cell r="A608">
            <v>446</v>
          </cell>
          <cell r="B608">
            <v>54</v>
          </cell>
        </row>
        <row r="609">
          <cell r="A609">
            <v>317</v>
          </cell>
          <cell r="B609">
            <v>38</v>
          </cell>
        </row>
        <row r="610">
          <cell r="A610">
            <v>317</v>
          </cell>
          <cell r="B610">
            <v>40</v>
          </cell>
        </row>
        <row r="611">
          <cell r="A611">
            <v>753</v>
          </cell>
          <cell r="B611">
            <v>38</v>
          </cell>
        </row>
        <row r="612">
          <cell r="A612">
            <v>272</v>
          </cell>
          <cell r="B612">
            <v>44</v>
          </cell>
        </row>
        <row r="613">
          <cell r="A613">
            <v>370</v>
          </cell>
          <cell r="B613">
            <v>33</v>
          </cell>
        </row>
        <row r="614">
          <cell r="A614">
            <v>317</v>
          </cell>
          <cell r="B614">
            <v>35</v>
          </cell>
        </row>
        <row r="615">
          <cell r="A615">
            <v>317</v>
          </cell>
          <cell r="B615">
            <v>30</v>
          </cell>
        </row>
        <row r="616">
          <cell r="A616">
            <v>317</v>
          </cell>
          <cell r="B616">
            <v>43</v>
          </cell>
        </row>
        <row r="617">
          <cell r="A617">
            <v>422</v>
          </cell>
          <cell r="B617">
            <v>81</v>
          </cell>
        </row>
        <row r="618">
          <cell r="A618">
            <v>317</v>
          </cell>
          <cell r="B618">
            <v>32</v>
          </cell>
        </row>
        <row r="619">
          <cell r="A619">
            <v>317</v>
          </cell>
          <cell r="B619">
            <v>48</v>
          </cell>
        </row>
        <row r="620">
          <cell r="A620">
            <v>422</v>
          </cell>
          <cell r="B620">
            <v>44</v>
          </cell>
        </row>
        <row r="621">
          <cell r="A621">
            <v>264</v>
          </cell>
          <cell r="B621">
            <v>47</v>
          </cell>
        </row>
        <row r="622">
          <cell r="A622">
            <v>422</v>
          </cell>
          <cell r="B622">
            <v>35</v>
          </cell>
        </row>
        <row r="623">
          <cell r="A623">
            <v>158</v>
          </cell>
          <cell r="B623">
            <v>65</v>
          </cell>
        </row>
        <row r="624">
          <cell r="A624">
            <v>969</v>
          </cell>
          <cell r="B624">
            <v>93</v>
          </cell>
        </row>
        <row r="625">
          <cell r="A625">
            <v>1147</v>
          </cell>
          <cell r="B625">
            <v>66</v>
          </cell>
        </row>
        <row r="626">
          <cell r="A626">
            <v>898</v>
          </cell>
          <cell r="B626">
            <v>70</v>
          </cell>
        </row>
        <row r="627">
          <cell r="A627">
            <v>370</v>
          </cell>
          <cell r="B627">
            <v>48</v>
          </cell>
        </row>
        <row r="628">
          <cell r="A628">
            <v>422</v>
          </cell>
          <cell r="B628">
            <v>58</v>
          </cell>
        </row>
        <row r="629">
          <cell r="A629">
            <v>370</v>
          </cell>
          <cell r="B629">
            <v>62</v>
          </cell>
        </row>
        <row r="630">
          <cell r="A630">
            <v>422</v>
          </cell>
          <cell r="B630">
            <v>51</v>
          </cell>
        </row>
        <row r="631">
          <cell r="A631">
            <v>350</v>
          </cell>
          <cell r="B631">
            <v>45</v>
          </cell>
        </row>
        <row r="632">
          <cell r="A632">
            <v>422</v>
          </cell>
          <cell r="B632">
            <v>68</v>
          </cell>
        </row>
        <row r="633">
          <cell r="A633">
            <v>264</v>
          </cell>
          <cell r="B633">
            <v>78</v>
          </cell>
        </row>
        <row r="634">
          <cell r="A634">
            <v>562</v>
          </cell>
          <cell r="B634">
            <v>70</v>
          </cell>
        </row>
        <row r="635">
          <cell r="A635">
            <v>53</v>
          </cell>
          <cell r="B635">
            <v>33</v>
          </cell>
        </row>
        <row r="636">
          <cell r="A636">
            <v>1957</v>
          </cell>
          <cell r="B636">
            <v>77</v>
          </cell>
        </row>
        <row r="637">
          <cell r="A637">
            <v>106</v>
          </cell>
          <cell r="B637">
            <v>18</v>
          </cell>
        </row>
        <row r="638">
          <cell r="A638">
            <v>106</v>
          </cell>
          <cell r="B638">
            <v>70</v>
          </cell>
        </row>
        <row r="639">
          <cell r="A639">
            <v>316</v>
          </cell>
          <cell r="B639">
            <v>78</v>
          </cell>
        </row>
        <row r="640">
          <cell r="A640">
            <v>965</v>
          </cell>
          <cell r="B640">
            <v>38</v>
          </cell>
        </row>
        <row r="641">
          <cell r="A641">
            <v>457</v>
          </cell>
          <cell r="B641">
            <v>59</v>
          </cell>
        </row>
        <row r="642">
          <cell r="A642">
            <v>1376</v>
          </cell>
          <cell r="B642">
            <v>100</v>
          </cell>
        </row>
        <row r="643">
          <cell r="A643">
            <v>462</v>
          </cell>
          <cell r="B643">
            <v>50</v>
          </cell>
        </row>
        <row r="644">
          <cell r="A644">
            <v>1373</v>
          </cell>
          <cell r="B644">
            <v>90</v>
          </cell>
        </row>
        <row r="645">
          <cell r="A645">
            <v>823</v>
          </cell>
          <cell r="B645">
            <v>51</v>
          </cell>
        </row>
        <row r="646">
          <cell r="A646">
            <v>158</v>
          </cell>
          <cell r="B646">
            <v>27</v>
          </cell>
        </row>
        <row r="647">
          <cell r="A647">
            <v>321</v>
          </cell>
          <cell r="B647">
            <v>17</v>
          </cell>
        </row>
        <row r="648">
          <cell r="A648">
            <v>246</v>
          </cell>
          <cell r="B648">
            <v>17</v>
          </cell>
        </row>
        <row r="649">
          <cell r="A649">
            <v>210</v>
          </cell>
          <cell r="B649">
            <v>38</v>
          </cell>
        </row>
        <row r="650">
          <cell r="A650">
            <v>457</v>
          </cell>
          <cell r="B650">
            <v>45</v>
          </cell>
        </row>
        <row r="651">
          <cell r="A651">
            <v>965</v>
          </cell>
          <cell r="B651">
            <v>55</v>
          </cell>
        </row>
        <row r="652">
          <cell r="A652">
            <v>965</v>
          </cell>
          <cell r="B652">
            <v>74</v>
          </cell>
        </row>
        <row r="653">
          <cell r="A653">
            <v>581</v>
          </cell>
          <cell r="B653">
            <v>52</v>
          </cell>
        </row>
        <row r="654">
          <cell r="A654">
            <v>563</v>
          </cell>
          <cell r="B654">
            <v>49</v>
          </cell>
        </row>
        <row r="655">
          <cell r="A655">
            <v>902</v>
          </cell>
          <cell r="B655">
            <v>52</v>
          </cell>
        </row>
        <row r="656">
          <cell r="A656">
            <v>723</v>
          </cell>
          <cell r="B656">
            <v>44</v>
          </cell>
        </row>
        <row r="657">
          <cell r="A657">
            <v>376</v>
          </cell>
          <cell r="B657">
            <v>45</v>
          </cell>
        </row>
        <row r="658">
          <cell r="A658">
            <v>1003</v>
          </cell>
          <cell r="B658">
            <v>84</v>
          </cell>
        </row>
        <row r="659">
          <cell r="A659">
            <v>581</v>
          </cell>
          <cell r="B659">
            <v>65</v>
          </cell>
        </row>
        <row r="660">
          <cell r="A660">
            <v>317</v>
          </cell>
          <cell r="B660">
            <v>94</v>
          </cell>
        </row>
        <row r="661">
          <cell r="A661">
            <v>795</v>
          </cell>
          <cell r="B661">
            <v>92</v>
          </cell>
        </row>
        <row r="662">
          <cell r="A662">
            <v>215</v>
          </cell>
          <cell r="B662">
            <v>95</v>
          </cell>
        </row>
        <row r="663">
          <cell r="A663">
            <v>902</v>
          </cell>
          <cell r="B663">
            <v>42</v>
          </cell>
        </row>
        <row r="664">
          <cell r="A664">
            <v>971</v>
          </cell>
          <cell r="B664">
            <v>62</v>
          </cell>
        </row>
        <row r="665">
          <cell r="A665">
            <v>656</v>
          </cell>
          <cell r="B665">
            <v>77</v>
          </cell>
        </row>
        <row r="666">
          <cell r="A666">
            <v>940</v>
          </cell>
          <cell r="B666">
            <v>45</v>
          </cell>
        </row>
        <row r="667">
          <cell r="A667">
            <v>686</v>
          </cell>
          <cell r="B667">
            <v>86</v>
          </cell>
        </row>
        <row r="668">
          <cell r="A668">
            <v>198</v>
          </cell>
          <cell r="B668">
            <v>85</v>
          </cell>
        </row>
        <row r="669">
          <cell r="A669">
            <v>475</v>
          </cell>
          <cell r="B669">
            <v>95</v>
          </cell>
        </row>
        <row r="670">
          <cell r="A670">
            <v>264</v>
          </cell>
          <cell r="B670">
            <v>92</v>
          </cell>
        </row>
        <row r="671">
          <cell r="A671">
            <v>158</v>
          </cell>
          <cell r="B671">
            <v>82</v>
          </cell>
        </row>
        <row r="672">
          <cell r="A672">
            <v>158</v>
          </cell>
          <cell r="B672">
            <v>85</v>
          </cell>
        </row>
        <row r="673">
          <cell r="A673">
            <v>475</v>
          </cell>
          <cell r="B673">
            <v>90</v>
          </cell>
        </row>
        <row r="674">
          <cell r="A674">
            <v>264</v>
          </cell>
          <cell r="B674">
            <v>84</v>
          </cell>
        </row>
        <row r="675">
          <cell r="A675">
            <v>284</v>
          </cell>
          <cell r="B675">
            <v>92</v>
          </cell>
        </row>
        <row r="676">
          <cell r="A676">
            <v>422</v>
          </cell>
          <cell r="B676">
            <v>95</v>
          </cell>
        </row>
        <row r="677">
          <cell r="A677">
            <v>264</v>
          </cell>
          <cell r="B677">
            <v>89</v>
          </cell>
        </row>
        <row r="678">
          <cell r="A678">
            <v>422</v>
          </cell>
          <cell r="B678">
            <v>95</v>
          </cell>
        </row>
        <row r="679">
          <cell r="A679">
            <v>475</v>
          </cell>
          <cell r="B679">
            <v>69</v>
          </cell>
        </row>
        <row r="680">
          <cell r="A680">
            <v>264</v>
          </cell>
          <cell r="B680">
            <v>92</v>
          </cell>
        </row>
        <row r="681">
          <cell r="A681">
            <v>370</v>
          </cell>
          <cell r="B681">
            <v>87</v>
          </cell>
        </row>
        <row r="682">
          <cell r="A682">
            <v>264</v>
          </cell>
          <cell r="B682">
            <v>89</v>
          </cell>
        </row>
        <row r="683">
          <cell r="A683">
            <v>158</v>
          </cell>
          <cell r="B683">
            <v>78</v>
          </cell>
        </row>
        <row r="684">
          <cell r="A684">
            <v>317</v>
          </cell>
          <cell r="B684">
            <v>95</v>
          </cell>
        </row>
        <row r="685">
          <cell r="A685">
            <v>898</v>
          </cell>
          <cell r="B685">
            <v>94</v>
          </cell>
        </row>
        <row r="686">
          <cell r="A686">
            <v>158</v>
          </cell>
          <cell r="B686">
            <v>73</v>
          </cell>
        </row>
        <row r="687">
          <cell r="A687">
            <v>1487</v>
          </cell>
          <cell r="B687">
            <v>77</v>
          </cell>
        </row>
        <row r="688">
          <cell r="A688">
            <v>604</v>
          </cell>
          <cell r="B688">
            <v>74</v>
          </cell>
        </row>
        <row r="689">
          <cell r="A689">
            <v>370</v>
          </cell>
          <cell r="B689">
            <v>75</v>
          </cell>
        </row>
        <row r="690">
          <cell r="A690">
            <v>158</v>
          </cell>
          <cell r="B690">
            <v>71</v>
          </cell>
        </row>
        <row r="691">
          <cell r="A691">
            <v>227</v>
          </cell>
          <cell r="B691">
            <v>90</v>
          </cell>
        </row>
        <row r="692">
          <cell r="A692">
            <v>526</v>
          </cell>
          <cell r="B692">
            <v>59</v>
          </cell>
        </row>
        <row r="693">
          <cell r="A693">
            <v>473</v>
          </cell>
          <cell r="B693">
            <v>47</v>
          </cell>
        </row>
        <row r="694">
          <cell r="A694">
            <v>672</v>
          </cell>
          <cell r="B694">
            <v>59</v>
          </cell>
        </row>
        <row r="695">
          <cell r="A695">
            <v>475</v>
          </cell>
          <cell r="B695">
            <v>82</v>
          </cell>
        </row>
        <row r="696">
          <cell r="A696">
            <v>581</v>
          </cell>
          <cell r="B696">
            <v>74</v>
          </cell>
        </row>
        <row r="697">
          <cell r="A697">
            <v>288</v>
          </cell>
          <cell r="B697">
            <v>81</v>
          </cell>
        </row>
        <row r="698">
          <cell r="A698">
            <v>176</v>
          </cell>
          <cell r="B698">
            <v>82</v>
          </cell>
        </row>
        <row r="699">
          <cell r="A699">
            <v>171</v>
          </cell>
          <cell r="B699">
            <v>85</v>
          </cell>
        </row>
        <row r="700">
          <cell r="A700">
            <v>307</v>
          </cell>
          <cell r="B700">
            <v>82</v>
          </cell>
        </row>
        <row r="701">
          <cell r="A701">
            <v>422</v>
          </cell>
          <cell r="B701">
            <v>64</v>
          </cell>
        </row>
        <row r="702">
          <cell r="A702">
            <v>284</v>
          </cell>
          <cell r="B702">
            <v>84</v>
          </cell>
        </row>
        <row r="703">
          <cell r="A703">
            <v>201</v>
          </cell>
          <cell r="B703">
            <v>87</v>
          </cell>
        </row>
        <row r="704">
          <cell r="A704">
            <v>362</v>
          </cell>
          <cell r="B704">
            <v>87</v>
          </cell>
        </row>
        <row r="705">
          <cell r="A705">
            <v>991</v>
          </cell>
          <cell r="B705">
            <v>95</v>
          </cell>
        </row>
        <row r="706">
          <cell r="A706">
            <v>396</v>
          </cell>
          <cell r="B706">
            <v>78</v>
          </cell>
        </row>
        <row r="707">
          <cell r="A707">
            <v>602</v>
          </cell>
          <cell r="B707">
            <v>75</v>
          </cell>
        </row>
        <row r="708">
          <cell r="A708">
            <v>396</v>
          </cell>
          <cell r="B708">
            <v>50</v>
          </cell>
        </row>
        <row r="709">
          <cell r="A709">
            <v>780</v>
          </cell>
          <cell r="B709">
            <v>59</v>
          </cell>
        </row>
        <row r="710">
          <cell r="A710">
            <v>792</v>
          </cell>
          <cell r="B710">
            <v>94</v>
          </cell>
        </row>
        <row r="711">
          <cell r="A711">
            <v>348</v>
          </cell>
          <cell r="B711">
            <v>90</v>
          </cell>
        </row>
        <row r="712">
          <cell r="A712">
            <v>731</v>
          </cell>
          <cell r="B712">
            <v>81</v>
          </cell>
        </row>
        <row r="713">
          <cell r="A713">
            <v>158</v>
          </cell>
          <cell r="B713">
            <v>57</v>
          </cell>
        </row>
        <row r="714">
          <cell r="A714">
            <v>131</v>
          </cell>
          <cell r="B714">
            <v>74</v>
          </cell>
        </row>
        <row r="715">
          <cell r="A715">
            <v>634</v>
          </cell>
          <cell r="B715">
            <v>75</v>
          </cell>
        </row>
        <row r="716">
          <cell r="A716">
            <v>475</v>
          </cell>
          <cell r="B716">
            <v>61</v>
          </cell>
        </row>
        <row r="717">
          <cell r="A717">
            <v>458</v>
          </cell>
          <cell r="B717">
            <v>75</v>
          </cell>
        </row>
        <row r="718">
          <cell r="A718">
            <v>538</v>
          </cell>
          <cell r="B718">
            <v>77</v>
          </cell>
        </row>
        <row r="719">
          <cell r="A719">
            <v>581</v>
          </cell>
          <cell r="B719">
            <v>72</v>
          </cell>
        </row>
        <row r="720">
          <cell r="A720">
            <v>220</v>
          </cell>
          <cell r="B720">
            <v>92</v>
          </cell>
        </row>
        <row r="721">
          <cell r="A721">
            <v>233</v>
          </cell>
          <cell r="B721">
            <v>92</v>
          </cell>
        </row>
        <row r="722">
          <cell r="A722">
            <v>218</v>
          </cell>
          <cell r="B722">
            <v>85</v>
          </cell>
        </row>
        <row r="723">
          <cell r="A723">
            <v>473</v>
          </cell>
          <cell r="B723">
            <v>71</v>
          </cell>
        </row>
        <row r="724">
          <cell r="A724">
            <v>2421</v>
          </cell>
          <cell r="B724">
            <v>94</v>
          </cell>
        </row>
        <row r="725">
          <cell r="A725">
            <v>106</v>
          </cell>
          <cell r="B725">
            <v>81</v>
          </cell>
        </row>
        <row r="726">
          <cell r="A726">
            <v>163</v>
          </cell>
          <cell r="B726">
            <v>32</v>
          </cell>
        </row>
        <row r="727">
          <cell r="A727">
            <v>273</v>
          </cell>
          <cell r="B727">
            <v>44</v>
          </cell>
        </row>
        <row r="728">
          <cell r="A728">
            <v>378</v>
          </cell>
          <cell r="B728">
            <v>16</v>
          </cell>
        </row>
        <row r="729">
          <cell r="A729">
            <v>505</v>
          </cell>
          <cell r="B729">
            <v>55</v>
          </cell>
        </row>
        <row r="730">
          <cell r="A730">
            <v>270</v>
          </cell>
          <cell r="B730">
            <v>24</v>
          </cell>
        </row>
        <row r="731">
          <cell r="A731">
            <v>376</v>
          </cell>
          <cell r="B731">
            <v>89</v>
          </cell>
        </row>
        <row r="732">
          <cell r="A732">
            <v>158</v>
          </cell>
          <cell r="B732">
            <v>72</v>
          </cell>
        </row>
        <row r="733">
          <cell r="A733">
            <v>204</v>
          </cell>
          <cell r="B733">
            <v>55</v>
          </cell>
        </row>
        <row r="734">
          <cell r="A734">
            <v>129</v>
          </cell>
          <cell r="B734">
            <v>69</v>
          </cell>
        </row>
        <row r="735">
          <cell r="A735">
            <v>933</v>
          </cell>
          <cell r="B735">
            <v>72</v>
          </cell>
        </row>
        <row r="736">
          <cell r="A736">
            <v>376</v>
          </cell>
          <cell r="B736">
            <v>92</v>
          </cell>
        </row>
        <row r="737">
          <cell r="A737">
            <v>158</v>
          </cell>
          <cell r="B737">
            <v>77</v>
          </cell>
        </row>
        <row r="738">
          <cell r="A738">
            <v>376</v>
          </cell>
          <cell r="B738">
            <v>90</v>
          </cell>
        </row>
        <row r="739">
          <cell r="A739">
            <v>370</v>
          </cell>
          <cell r="B739">
            <v>87</v>
          </cell>
        </row>
        <row r="740">
          <cell r="A740">
            <v>249</v>
          </cell>
          <cell r="B740">
            <v>79</v>
          </cell>
        </row>
        <row r="741">
          <cell r="A741">
            <v>539</v>
          </cell>
          <cell r="B741">
            <v>84</v>
          </cell>
        </row>
        <row r="742">
          <cell r="A742">
            <v>469</v>
          </cell>
          <cell r="B742">
            <v>87</v>
          </cell>
        </row>
        <row r="743">
          <cell r="A743">
            <v>128</v>
          </cell>
          <cell r="B743">
            <v>86</v>
          </cell>
        </row>
        <row r="744">
          <cell r="A744">
            <v>649</v>
          </cell>
          <cell r="B744">
            <v>90</v>
          </cell>
        </row>
        <row r="745">
          <cell r="A745">
            <v>309</v>
          </cell>
          <cell r="B745">
            <v>85</v>
          </cell>
        </row>
        <row r="746">
          <cell r="A746">
            <v>458</v>
          </cell>
          <cell r="B746">
            <v>83</v>
          </cell>
        </row>
        <row r="747">
          <cell r="A747">
            <v>178</v>
          </cell>
          <cell r="B747">
            <v>82</v>
          </cell>
        </row>
        <row r="748">
          <cell r="A748">
            <v>406</v>
          </cell>
          <cell r="B748">
            <v>78</v>
          </cell>
        </row>
        <row r="749">
          <cell r="A749">
            <v>264</v>
          </cell>
          <cell r="B749">
            <v>85</v>
          </cell>
        </row>
        <row r="750">
          <cell r="A750">
            <v>158</v>
          </cell>
          <cell r="B750">
            <v>78</v>
          </cell>
        </row>
        <row r="751">
          <cell r="A751">
            <v>211</v>
          </cell>
          <cell r="B751">
            <v>90</v>
          </cell>
        </row>
        <row r="752">
          <cell r="A752">
            <v>264</v>
          </cell>
          <cell r="B752">
            <v>86</v>
          </cell>
        </row>
        <row r="753">
          <cell r="A753">
            <v>317</v>
          </cell>
          <cell r="B753">
            <v>81</v>
          </cell>
        </row>
        <row r="754">
          <cell r="A754">
            <v>317</v>
          </cell>
          <cell r="B754">
            <v>75</v>
          </cell>
        </row>
        <row r="755">
          <cell r="A755">
            <v>528</v>
          </cell>
          <cell r="B755">
            <v>92</v>
          </cell>
        </row>
        <row r="756">
          <cell r="A756">
            <v>211</v>
          </cell>
          <cell r="B756">
            <v>90</v>
          </cell>
        </row>
        <row r="757">
          <cell r="A757">
            <v>370</v>
          </cell>
          <cell r="B757">
            <v>85</v>
          </cell>
        </row>
        <row r="758">
          <cell r="A758">
            <v>528</v>
          </cell>
          <cell r="B758">
            <v>85</v>
          </cell>
        </row>
        <row r="759">
          <cell r="A759">
            <v>317</v>
          </cell>
          <cell r="B759">
            <v>90</v>
          </cell>
        </row>
        <row r="760">
          <cell r="A760">
            <v>264</v>
          </cell>
          <cell r="B760">
            <v>85</v>
          </cell>
        </row>
        <row r="761">
          <cell r="A761">
            <v>317</v>
          </cell>
          <cell r="B761">
            <v>92</v>
          </cell>
        </row>
        <row r="762">
          <cell r="A762">
            <v>475</v>
          </cell>
          <cell r="B762">
            <v>95</v>
          </cell>
        </row>
        <row r="763">
          <cell r="A763">
            <v>317</v>
          </cell>
          <cell r="B763">
            <v>88</v>
          </cell>
        </row>
        <row r="764">
          <cell r="A764">
            <v>264</v>
          </cell>
          <cell r="B764">
            <v>88</v>
          </cell>
        </row>
        <row r="765">
          <cell r="A765">
            <v>475</v>
          </cell>
          <cell r="B765">
            <v>93</v>
          </cell>
        </row>
        <row r="766">
          <cell r="A766">
            <v>422</v>
          </cell>
          <cell r="B766">
            <v>95</v>
          </cell>
        </row>
        <row r="767">
          <cell r="A767">
            <v>264</v>
          </cell>
          <cell r="B767">
            <v>88</v>
          </cell>
        </row>
        <row r="768">
          <cell r="A768">
            <v>528</v>
          </cell>
          <cell r="B768">
            <v>82</v>
          </cell>
        </row>
        <row r="769">
          <cell r="A769">
            <v>264</v>
          </cell>
          <cell r="B769">
            <v>84</v>
          </cell>
        </row>
        <row r="770">
          <cell r="A770">
            <v>158</v>
          </cell>
          <cell r="B770">
            <v>63</v>
          </cell>
        </row>
        <row r="771">
          <cell r="A771">
            <v>158</v>
          </cell>
          <cell r="B771">
            <v>67</v>
          </cell>
        </row>
        <row r="772">
          <cell r="A772">
            <v>264</v>
          </cell>
          <cell r="B772">
            <v>89</v>
          </cell>
        </row>
        <row r="773">
          <cell r="A773">
            <v>264</v>
          </cell>
          <cell r="B773">
            <v>74</v>
          </cell>
        </row>
        <row r="774">
          <cell r="A774">
            <v>264</v>
          </cell>
          <cell r="B774">
            <v>82</v>
          </cell>
        </row>
        <row r="775">
          <cell r="A775">
            <v>211</v>
          </cell>
          <cell r="B775">
            <v>67</v>
          </cell>
        </row>
        <row r="776">
          <cell r="A776">
            <v>792</v>
          </cell>
          <cell r="B776">
            <v>81</v>
          </cell>
        </row>
        <row r="777">
          <cell r="A777">
            <v>211</v>
          </cell>
          <cell r="B777">
            <v>84</v>
          </cell>
        </row>
        <row r="778">
          <cell r="A778">
            <v>475</v>
          </cell>
          <cell r="B778">
            <v>95</v>
          </cell>
        </row>
        <row r="779">
          <cell r="A779">
            <v>975</v>
          </cell>
          <cell r="B779">
            <v>35</v>
          </cell>
        </row>
        <row r="780">
          <cell r="A780">
            <v>264</v>
          </cell>
          <cell r="B780">
            <v>75</v>
          </cell>
        </row>
        <row r="781">
          <cell r="A781">
            <v>528</v>
          </cell>
          <cell r="B781">
            <v>89</v>
          </cell>
        </row>
        <row r="782">
          <cell r="A782">
            <v>825</v>
          </cell>
          <cell r="B782">
            <v>55</v>
          </cell>
        </row>
        <row r="783">
          <cell r="A783">
            <v>528</v>
          </cell>
          <cell r="B783">
            <v>85</v>
          </cell>
        </row>
        <row r="784">
          <cell r="A784">
            <v>370</v>
          </cell>
          <cell r="B784">
            <v>94</v>
          </cell>
        </row>
        <row r="785">
          <cell r="A785">
            <v>370</v>
          </cell>
          <cell r="B785">
            <v>92</v>
          </cell>
        </row>
        <row r="786">
          <cell r="A786">
            <v>581</v>
          </cell>
          <cell r="B786">
            <v>95</v>
          </cell>
        </row>
        <row r="787">
          <cell r="A787">
            <v>317</v>
          </cell>
          <cell r="B787">
            <v>83</v>
          </cell>
        </row>
        <row r="788">
          <cell r="A788">
            <v>211</v>
          </cell>
          <cell r="B788">
            <v>82</v>
          </cell>
        </row>
        <row r="789">
          <cell r="A789">
            <v>739</v>
          </cell>
          <cell r="B789">
            <v>94</v>
          </cell>
        </row>
        <row r="790">
          <cell r="A790">
            <v>370</v>
          </cell>
          <cell r="B790">
            <v>86</v>
          </cell>
        </row>
        <row r="791">
          <cell r="A791">
            <v>211</v>
          </cell>
          <cell r="B791">
            <v>79</v>
          </cell>
        </row>
        <row r="792">
          <cell r="A792">
            <v>264</v>
          </cell>
          <cell r="B792">
            <v>81</v>
          </cell>
        </row>
        <row r="793">
          <cell r="A793">
            <v>317</v>
          </cell>
          <cell r="B793">
            <v>88</v>
          </cell>
        </row>
        <row r="794">
          <cell r="A794">
            <v>634</v>
          </cell>
          <cell r="B794">
            <v>84</v>
          </cell>
        </row>
        <row r="795">
          <cell r="A795">
            <v>581</v>
          </cell>
          <cell r="B795">
            <v>66</v>
          </cell>
        </row>
        <row r="796">
          <cell r="A796">
            <v>845</v>
          </cell>
          <cell r="B796">
            <v>92</v>
          </cell>
        </row>
        <row r="797">
          <cell r="A797">
            <v>158</v>
          </cell>
          <cell r="B797">
            <v>24</v>
          </cell>
        </row>
        <row r="798">
          <cell r="A798">
            <v>3790</v>
          </cell>
          <cell r="B798">
            <v>50</v>
          </cell>
        </row>
        <row r="799">
          <cell r="A799">
            <v>771</v>
          </cell>
          <cell r="B799">
            <v>24</v>
          </cell>
        </row>
        <row r="800">
          <cell r="A800">
            <v>280</v>
          </cell>
          <cell r="B800">
            <v>80</v>
          </cell>
        </row>
        <row r="801">
          <cell r="A801">
            <v>475</v>
          </cell>
          <cell r="B801">
            <v>86</v>
          </cell>
        </row>
        <row r="802">
          <cell r="A802">
            <v>788</v>
          </cell>
          <cell r="B802">
            <v>44</v>
          </cell>
        </row>
        <row r="803">
          <cell r="A803">
            <v>422</v>
          </cell>
          <cell r="B803">
            <v>72</v>
          </cell>
        </row>
        <row r="804">
          <cell r="A804">
            <v>211</v>
          </cell>
          <cell r="B804">
            <v>94</v>
          </cell>
        </row>
        <row r="805">
          <cell r="A805">
            <v>158</v>
          </cell>
          <cell r="B805">
            <v>66</v>
          </cell>
        </row>
        <row r="806">
          <cell r="A806">
            <v>581</v>
          </cell>
          <cell r="B806">
            <v>41</v>
          </cell>
        </row>
        <row r="807">
          <cell r="A807">
            <v>223</v>
          </cell>
          <cell r="B807">
            <v>74</v>
          </cell>
        </row>
        <row r="808">
          <cell r="A808">
            <v>739</v>
          </cell>
          <cell r="B808">
            <v>31</v>
          </cell>
        </row>
        <row r="809">
          <cell r="A809">
            <v>422</v>
          </cell>
          <cell r="B809">
            <v>71</v>
          </cell>
        </row>
        <row r="810">
          <cell r="A810">
            <v>422</v>
          </cell>
          <cell r="B810">
            <v>58</v>
          </cell>
        </row>
        <row r="811">
          <cell r="A811">
            <v>1426</v>
          </cell>
          <cell r="B811">
            <v>69</v>
          </cell>
        </row>
        <row r="812">
          <cell r="A812">
            <v>2083</v>
          </cell>
          <cell r="B812">
            <v>94</v>
          </cell>
        </row>
        <row r="813">
          <cell r="A813">
            <v>317</v>
          </cell>
          <cell r="B813">
            <v>70</v>
          </cell>
        </row>
        <row r="814">
          <cell r="A814">
            <v>581</v>
          </cell>
          <cell r="B814">
            <v>69</v>
          </cell>
        </row>
        <row r="815">
          <cell r="A815">
            <v>1056</v>
          </cell>
          <cell r="B815">
            <v>74</v>
          </cell>
        </row>
        <row r="816">
          <cell r="A816">
            <v>317</v>
          </cell>
          <cell r="B816">
            <v>90</v>
          </cell>
        </row>
        <row r="817">
          <cell r="A817">
            <v>370</v>
          </cell>
          <cell r="B817">
            <v>83</v>
          </cell>
        </row>
        <row r="818">
          <cell r="A818">
            <v>1402</v>
          </cell>
          <cell r="B818">
            <v>92</v>
          </cell>
        </row>
        <row r="819">
          <cell r="A819">
            <v>211</v>
          </cell>
          <cell r="B819">
            <v>88</v>
          </cell>
        </row>
        <row r="820">
          <cell r="A820">
            <v>211</v>
          </cell>
          <cell r="B820">
            <v>82</v>
          </cell>
        </row>
        <row r="821">
          <cell r="A821">
            <v>370</v>
          </cell>
          <cell r="B821">
            <v>85</v>
          </cell>
        </row>
        <row r="822">
          <cell r="A822">
            <v>211</v>
          </cell>
          <cell r="B822">
            <v>78</v>
          </cell>
        </row>
        <row r="823">
          <cell r="A823">
            <v>211</v>
          </cell>
          <cell r="B823">
            <v>73</v>
          </cell>
        </row>
        <row r="824">
          <cell r="A824">
            <v>475</v>
          </cell>
          <cell r="B824">
            <v>90</v>
          </cell>
        </row>
        <row r="825">
          <cell r="A825">
            <v>528</v>
          </cell>
          <cell r="B825">
            <v>76</v>
          </cell>
        </row>
        <row r="826">
          <cell r="A826">
            <v>211</v>
          </cell>
          <cell r="B826">
            <v>95</v>
          </cell>
        </row>
        <row r="827">
          <cell r="A827">
            <v>574</v>
          </cell>
          <cell r="B827">
            <v>83</v>
          </cell>
        </row>
        <row r="828">
          <cell r="A828">
            <v>190</v>
          </cell>
          <cell r="B828">
            <v>90</v>
          </cell>
        </row>
        <row r="829">
          <cell r="A829">
            <v>180</v>
          </cell>
          <cell r="B829">
            <v>81</v>
          </cell>
        </row>
        <row r="830">
          <cell r="A830">
            <v>822</v>
          </cell>
          <cell r="B830">
            <v>82</v>
          </cell>
        </row>
        <row r="831">
          <cell r="A831">
            <v>161</v>
          </cell>
          <cell r="B831">
            <v>85</v>
          </cell>
        </row>
        <row r="832">
          <cell r="A832">
            <v>190</v>
          </cell>
          <cell r="B832">
            <v>79</v>
          </cell>
        </row>
        <row r="833">
          <cell r="A833">
            <v>202</v>
          </cell>
          <cell r="B833">
            <v>85</v>
          </cell>
        </row>
        <row r="834">
          <cell r="A834">
            <v>385</v>
          </cell>
          <cell r="B834">
            <v>86</v>
          </cell>
        </row>
        <row r="835">
          <cell r="A835">
            <v>246</v>
          </cell>
          <cell r="B835">
            <v>82</v>
          </cell>
        </row>
        <row r="836">
          <cell r="A836">
            <v>581</v>
          </cell>
          <cell r="B836">
            <v>43</v>
          </cell>
        </row>
        <row r="837">
          <cell r="A837">
            <v>528</v>
          </cell>
          <cell r="B837">
            <v>95</v>
          </cell>
        </row>
        <row r="838">
          <cell r="A838">
            <v>475</v>
          </cell>
          <cell r="B838">
            <v>79</v>
          </cell>
        </row>
        <row r="839">
          <cell r="A839">
            <v>1003</v>
          </cell>
          <cell r="B839">
            <v>29</v>
          </cell>
        </row>
        <row r="840">
          <cell r="A840">
            <v>1650</v>
          </cell>
          <cell r="B840">
            <v>47</v>
          </cell>
        </row>
        <row r="841">
          <cell r="A841">
            <v>792</v>
          </cell>
          <cell r="B841">
            <v>65</v>
          </cell>
        </row>
        <row r="842">
          <cell r="A842">
            <v>1742</v>
          </cell>
          <cell r="B842">
            <v>59</v>
          </cell>
        </row>
        <row r="843">
          <cell r="A843">
            <v>1003</v>
          </cell>
          <cell r="B843">
            <v>80</v>
          </cell>
        </row>
        <row r="844">
          <cell r="A844">
            <v>686</v>
          </cell>
          <cell r="B844">
            <v>77</v>
          </cell>
        </row>
        <row r="845">
          <cell r="A845">
            <v>264</v>
          </cell>
          <cell r="B845">
            <v>80</v>
          </cell>
        </row>
        <row r="846">
          <cell r="A846">
            <v>370</v>
          </cell>
          <cell r="B846">
            <v>81</v>
          </cell>
        </row>
        <row r="847">
          <cell r="A847">
            <v>792</v>
          </cell>
          <cell r="B847">
            <v>65</v>
          </cell>
        </row>
        <row r="848">
          <cell r="A848">
            <v>211</v>
          </cell>
          <cell r="B848">
            <v>76</v>
          </cell>
        </row>
        <row r="849">
          <cell r="A849">
            <v>264</v>
          </cell>
          <cell r="B849">
            <v>81</v>
          </cell>
        </row>
        <row r="850">
          <cell r="A850">
            <v>158</v>
          </cell>
          <cell r="B850">
            <v>72</v>
          </cell>
        </row>
        <row r="851">
          <cell r="A851">
            <v>370</v>
          </cell>
          <cell r="B851">
            <v>83</v>
          </cell>
        </row>
        <row r="852">
          <cell r="A852">
            <v>106</v>
          </cell>
          <cell r="B852">
            <v>91</v>
          </cell>
        </row>
        <row r="853">
          <cell r="A853">
            <v>370</v>
          </cell>
          <cell r="B853">
            <v>89</v>
          </cell>
        </row>
        <row r="854">
          <cell r="A854">
            <v>264</v>
          </cell>
          <cell r="B854">
            <v>87</v>
          </cell>
        </row>
        <row r="855">
          <cell r="A855">
            <v>264</v>
          </cell>
          <cell r="B855">
            <v>89</v>
          </cell>
        </row>
        <row r="856">
          <cell r="A856">
            <v>422</v>
          </cell>
          <cell r="B856">
            <v>91</v>
          </cell>
        </row>
        <row r="857">
          <cell r="A857">
            <v>475</v>
          </cell>
          <cell r="B857">
            <v>69</v>
          </cell>
        </row>
        <row r="858">
          <cell r="A858">
            <v>181</v>
          </cell>
          <cell r="B858">
            <v>77</v>
          </cell>
        </row>
        <row r="859">
          <cell r="A859">
            <v>528</v>
          </cell>
          <cell r="B859">
            <v>81</v>
          </cell>
        </row>
        <row r="860">
          <cell r="A860">
            <v>264</v>
          </cell>
          <cell r="B860">
            <v>72</v>
          </cell>
        </row>
        <row r="861">
          <cell r="A861">
            <v>158</v>
          </cell>
          <cell r="B861">
            <v>83</v>
          </cell>
        </row>
        <row r="862">
          <cell r="A862">
            <v>317</v>
          </cell>
          <cell r="B862">
            <v>95</v>
          </cell>
        </row>
        <row r="863">
          <cell r="A863">
            <v>264</v>
          </cell>
          <cell r="B863">
            <v>86</v>
          </cell>
        </row>
        <row r="864">
          <cell r="A864">
            <v>317</v>
          </cell>
          <cell r="B864">
            <v>65</v>
          </cell>
        </row>
        <row r="865">
          <cell r="A865">
            <v>317</v>
          </cell>
          <cell r="B865">
            <v>91</v>
          </cell>
        </row>
        <row r="866">
          <cell r="A866">
            <v>1164</v>
          </cell>
          <cell r="B866">
            <v>76</v>
          </cell>
        </row>
        <row r="867">
          <cell r="A867">
            <v>211</v>
          </cell>
          <cell r="B867">
            <v>82</v>
          </cell>
        </row>
        <row r="868">
          <cell r="A868">
            <v>264</v>
          </cell>
          <cell r="B868">
            <v>79</v>
          </cell>
        </row>
        <row r="869">
          <cell r="A869">
            <v>317</v>
          </cell>
          <cell r="B869">
            <v>77</v>
          </cell>
        </row>
        <row r="870">
          <cell r="A870">
            <v>211</v>
          </cell>
          <cell r="B870">
            <v>77</v>
          </cell>
        </row>
        <row r="871">
          <cell r="A871">
            <v>306</v>
          </cell>
          <cell r="B871">
            <v>73</v>
          </cell>
        </row>
        <row r="872">
          <cell r="A872">
            <v>264</v>
          </cell>
          <cell r="B872">
            <v>72</v>
          </cell>
        </row>
        <row r="873">
          <cell r="A873">
            <v>264</v>
          </cell>
          <cell r="B873">
            <v>73</v>
          </cell>
        </row>
        <row r="874">
          <cell r="A874">
            <v>221</v>
          </cell>
          <cell r="B874">
            <v>77</v>
          </cell>
        </row>
        <row r="875">
          <cell r="A875">
            <v>317</v>
          </cell>
          <cell r="B875">
            <v>86</v>
          </cell>
        </row>
        <row r="876">
          <cell r="A876">
            <v>422</v>
          </cell>
          <cell r="B876">
            <v>75</v>
          </cell>
        </row>
        <row r="877">
          <cell r="A877">
            <v>306</v>
          </cell>
          <cell r="B877">
            <v>74</v>
          </cell>
        </row>
        <row r="878">
          <cell r="A878">
            <v>528</v>
          </cell>
          <cell r="B878">
            <v>70</v>
          </cell>
        </row>
        <row r="879">
          <cell r="A879">
            <v>395</v>
          </cell>
          <cell r="B879">
            <v>86</v>
          </cell>
        </row>
        <row r="880">
          <cell r="A880">
            <v>211</v>
          </cell>
          <cell r="B880">
            <v>84</v>
          </cell>
        </row>
        <row r="881">
          <cell r="A881">
            <v>965</v>
          </cell>
          <cell r="B881">
            <v>95</v>
          </cell>
        </row>
        <row r="882">
          <cell r="A882">
            <v>618</v>
          </cell>
          <cell r="B882">
            <v>74</v>
          </cell>
        </row>
        <row r="883">
          <cell r="A883">
            <v>317</v>
          </cell>
          <cell r="B883">
            <v>83</v>
          </cell>
        </row>
        <row r="884">
          <cell r="A884">
            <v>264</v>
          </cell>
          <cell r="B884">
            <v>89</v>
          </cell>
        </row>
        <row r="885">
          <cell r="A885">
            <v>317</v>
          </cell>
          <cell r="B885">
            <v>68</v>
          </cell>
        </row>
        <row r="886">
          <cell r="A886">
            <v>475</v>
          </cell>
          <cell r="B886">
            <v>82</v>
          </cell>
        </row>
        <row r="887">
          <cell r="A887">
            <v>317</v>
          </cell>
          <cell r="B887">
            <v>79</v>
          </cell>
        </row>
        <row r="888">
          <cell r="A888">
            <v>521</v>
          </cell>
          <cell r="B888">
            <v>76</v>
          </cell>
        </row>
        <row r="889">
          <cell r="A889">
            <v>370</v>
          </cell>
          <cell r="B889">
            <v>88</v>
          </cell>
        </row>
        <row r="890">
          <cell r="A890">
            <v>883</v>
          </cell>
          <cell r="B890">
            <v>81</v>
          </cell>
        </row>
        <row r="891">
          <cell r="A891">
            <v>370</v>
          </cell>
          <cell r="B891">
            <v>88</v>
          </cell>
        </row>
        <row r="892">
          <cell r="A892">
            <v>686</v>
          </cell>
          <cell r="B892">
            <v>76</v>
          </cell>
        </row>
        <row r="893">
          <cell r="A893">
            <v>422</v>
          </cell>
          <cell r="B893">
            <v>83</v>
          </cell>
        </row>
        <row r="894">
          <cell r="A894">
            <v>370</v>
          </cell>
          <cell r="B894">
            <v>77</v>
          </cell>
        </row>
        <row r="895">
          <cell r="A895">
            <v>950</v>
          </cell>
          <cell r="B895">
            <v>59</v>
          </cell>
        </row>
        <row r="896">
          <cell r="A896">
            <v>528</v>
          </cell>
          <cell r="B896">
            <v>54</v>
          </cell>
        </row>
        <row r="897">
          <cell r="A897">
            <v>370</v>
          </cell>
          <cell r="B897">
            <v>79</v>
          </cell>
        </row>
        <row r="898">
          <cell r="A898">
            <v>264</v>
          </cell>
          <cell r="B898">
            <v>76</v>
          </cell>
        </row>
        <row r="899">
          <cell r="A899">
            <v>264</v>
          </cell>
          <cell r="B899">
            <v>88</v>
          </cell>
        </row>
        <row r="900">
          <cell r="A900">
            <v>211</v>
          </cell>
          <cell r="B900">
            <v>95</v>
          </cell>
        </row>
        <row r="901">
          <cell r="A901">
            <v>264</v>
          </cell>
          <cell r="B901">
            <v>93</v>
          </cell>
        </row>
        <row r="902">
          <cell r="A902">
            <v>528</v>
          </cell>
          <cell r="B902">
            <v>85</v>
          </cell>
        </row>
        <row r="903">
          <cell r="A903">
            <v>158</v>
          </cell>
          <cell r="B903">
            <v>81</v>
          </cell>
        </row>
        <row r="904">
          <cell r="A904">
            <v>158</v>
          </cell>
          <cell r="B904">
            <v>57</v>
          </cell>
        </row>
        <row r="905">
          <cell r="A905">
            <v>264</v>
          </cell>
          <cell r="B905">
            <v>82</v>
          </cell>
        </row>
        <row r="906">
          <cell r="A906">
            <v>4594</v>
          </cell>
          <cell r="B906">
            <v>52</v>
          </cell>
        </row>
        <row r="907">
          <cell r="A907">
            <v>2059</v>
          </cell>
          <cell r="B907">
            <v>81</v>
          </cell>
        </row>
        <row r="908">
          <cell r="A908">
            <v>1848</v>
          </cell>
          <cell r="B908">
            <v>82</v>
          </cell>
        </row>
        <row r="909">
          <cell r="A909">
            <v>200</v>
          </cell>
          <cell r="B909">
            <v>80</v>
          </cell>
        </row>
        <row r="910">
          <cell r="A910">
            <v>286</v>
          </cell>
          <cell r="B910">
            <v>69</v>
          </cell>
        </row>
        <row r="911">
          <cell r="A911">
            <v>208</v>
          </cell>
          <cell r="B911">
            <v>42</v>
          </cell>
        </row>
        <row r="912">
          <cell r="A912">
            <v>746</v>
          </cell>
          <cell r="B912">
            <v>73</v>
          </cell>
        </row>
        <row r="913">
          <cell r="A913">
            <v>634</v>
          </cell>
          <cell r="B913">
            <v>73</v>
          </cell>
        </row>
        <row r="914">
          <cell r="A914">
            <v>634</v>
          </cell>
          <cell r="B914">
            <v>87</v>
          </cell>
        </row>
        <row r="915">
          <cell r="A915">
            <v>1901</v>
          </cell>
          <cell r="B915">
            <v>73</v>
          </cell>
        </row>
        <row r="916">
          <cell r="A916">
            <v>1725</v>
          </cell>
          <cell r="B916">
            <v>76</v>
          </cell>
        </row>
        <row r="917">
          <cell r="A917">
            <v>229</v>
          </cell>
          <cell r="B917">
            <v>76</v>
          </cell>
        </row>
        <row r="918">
          <cell r="A918">
            <v>211</v>
          </cell>
          <cell r="B918">
            <v>71</v>
          </cell>
        </row>
        <row r="919">
          <cell r="A919">
            <v>222</v>
          </cell>
          <cell r="B919">
            <v>78</v>
          </cell>
        </row>
        <row r="920">
          <cell r="A920">
            <v>302</v>
          </cell>
          <cell r="B920">
            <v>85</v>
          </cell>
        </row>
        <row r="921">
          <cell r="A921">
            <v>1890</v>
          </cell>
          <cell r="B921">
            <v>85</v>
          </cell>
        </row>
        <row r="922">
          <cell r="A922">
            <v>427</v>
          </cell>
          <cell r="B922">
            <v>80</v>
          </cell>
        </row>
        <row r="923">
          <cell r="A923">
            <v>324</v>
          </cell>
          <cell r="B923">
            <v>85</v>
          </cell>
        </row>
        <row r="924">
          <cell r="A924">
            <v>300</v>
          </cell>
          <cell r="B924">
            <v>85</v>
          </cell>
        </row>
        <row r="925">
          <cell r="A925">
            <v>417</v>
          </cell>
          <cell r="B925">
            <v>86</v>
          </cell>
        </row>
        <row r="926">
          <cell r="A926">
            <v>220</v>
          </cell>
          <cell r="B926">
            <v>92</v>
          </cell>
        </row>
        <row r="927">
          <cell r="A927">
            <v>302</v>
          </cell>
          <cell r="B927">
            <v>79</v>
          </cell>
        </row>
        <row r="928">
          <cell r="A928">
            <v>370</v>
          </cell>
          <cell r="B928">
            <v>89</v>
          </cell>
        </row>
        <row r="929">
          <cell r="A929">
            <v>20</v>
          </cell>
          <cell r="B929">
            <v>75</v>
          </cell>
        </row>
        <row r="930">
          <cell r="A930">
            <v>278</v>
          </cell>
          <cell r="B930">
            <v>78</v>
          </cell>
        </row>
        <row r="931">
          <cell r="A931">
            <v>300</v>
          </cell>
          <cell r="B931">
            <v>90</v>
          </cell>
        </row>
        <row r="932">
          <cell r="A932">
            <v>280</v>
          </cell>
          <cell r="B932">
            <v>79</v>
          </cell>
        </row>
        <row r="933">
          <cell r="A933">
            <v>693</v>
          </cell>
          <cell r="B933">
            <v>75</v>
          </cell>
        </row>
        <row r="934">
          <cell r="A934">
            <v>737</v>
          </cell>
          <cell r="B934">
            <v>70</v>
          </cell>
        </row>
        <row r="935">
          <cell r="A935">
            <v>537</v>
          </cell>
          <cell r="B935">
            <v>87</v>
          </cell>
        </row>
        <row r="936">
          <cell r="A936">
            <v>913</v>
          </cell>
          <cell r="B936">
            <v>81</v>
          </cell>
        </row>
        <row r="937">
          <cell r="A937">
            <v>708</v>
          </cell>
          <cell r="B937">
            <v>68</v>
          </cell>
        </row>
        <row r="938">
          <cell r="A938">
            <v>622</v>
          </cell>
          <cell r="B938">
            <v>72</v>
          </cell>
        </row>
        <row r="939">
          <cell r="A939">
            <v>244</v>
          </cell>
          <cell r="B939">
            <v>88</v>
          </cell>
        </row>
        <row r="940">
          <cell r="A940">
            <v>332</v>
          </cell>
          <cell r="B940">
            <v>92</v>
          </cell>
        </row>
        <row r="941">
          <cell r="A941">
            <v>240</v>
          </cell>
          <cell r="B941">
            <v>81</v>
          </cell>
        </row>
        <row r="942">
          <cell r="A942">
            <v>940</v>
          </cell>
          <cell r="B942">
            <v>82</v>
          </cell>
        </row>
        <row r="943">
          <cell r="A943">
            <v>278</v>
          </cell>
          <cell r="B943">
            <v>72</v>
          </cell>
        </row>
        <row r="944">
          <cell r="A944">
            <v>200</v>
          </cell>
          <cell r="B944">
            <v>80</v>
          </cell>
        </row>
        <row r="945">
          <cell r="A945">
            <v>540</v>
          </cell>
          <cell r="B945">
            <v>89</v>
          </cell>
        </row>
        <row r="946">
          <cell r="A946">
            <v>211</v>
          </cell>
          <cell r="B946">
            <v>90</v>
          </cell>
        </row>
        <row r="947">
          <cell r="A947">
            <v>234</v>
          </cell>
          <cell r="B947">
            <v>91</v>
          </cell>
        </row>
        <row r="948">
          <cell r="A948">
            <v>117</v>
          </cell>
          <cell r="B948">
            <v>81</v>
          </cell>
        </row>
        <row r="949">
          <cell r="A949">
            <v>103</v>
          </cell>
          <cell r="B949">
            <v>69</v>
          </cell>
        </row>
        <row r="950">
          <cell r="A950">
            <v>280</v>
          </cell>
          <cell r="B950">
            <v>83</v>
          </cell>
        </row>
        <row r="951">
          <cell r="A951">
            <v>327</v>
          </cell>
          <cell r="B951">
            <v>77</v>
          </cell>
        </row>
        <row r="952">
          <cell r="A952">
            <v>360</v>
          </cell>
          <cell r="B952">
            <v>57</v>
          </cell>
        </row>
        <row r="953">
          <cell r="A953">
            <v>419</v>
          </cell>
          <cell r="B953">
            <v>84</v>
          </cell>
        </row>
        <row r="954">
          <cell r="A954">
            <v>457</v>
          </cell>
          <cell r="B954">
            <v>85</v>
          </cell>
        </row>
        <row r="955">
          <cell r="A955">
            <v>442</v>
          </cell>
          <cell r="B955">
            <v>84</v>
          </cell>
        </row>
        <row r="956">
          <cell r="A956">
            <v>210</v>
          </cell>
          <cell r="B956">
            <v>85</v>
          </cell>
        </row>
        <row r="957">
          <cell r="A957">
            <v>121</v>
          </cell>
          <cell r="B957">
            <v>78</v>
          </cell>
        </row>
        <row r="958">
          <cell r="A958">
            <v>853</v>
          </cell>
          <cell r="B958">
            <v>76</v>
          </cell>
        </row>
        <row r="959">
          <cell r="A959">
            <v>1089</v>
          </cell>
          <cell r="B959">
            <v>78</v>
          </cell>
        </row>
        <row r="960">
          <cell r="A960">
            <v>192</v>
          </cell>
          <cell r="B960">
            <v>59</v>
          </cell>
        </row>
        <row r="961">
          <cell r="A961">
            <v>400</v>
          </cell>
          <cell r="B961">
            <v>76</v>
          </cell>
        </row>
        <row r="962">
          <cell r="A962">
            <v>2900</v>
          </cell>
          <cell r="B962">
            <v>80</v>
          </cell>
        </row>
        <row r="963">
          <cell r="A963">
            <v>126</v>
          </cell>
          <cell r="B963">
            <v>79</v>
          </cell>
        </row>
        <row r="964">
          <cell r="A964">
            <v>540</v>
          </cell>
          <cell r="B964">
            <v>74</v>
          </cell>
        </row>
        <row r="965">
          <cell r="A965">
            <v>1418</v>
          </cell>
          <cell r="B965">
            <v>75</v>
          </cell>
        </row>
        <row r="966">
          <cell r="A966">
            <v>105</v>
          </cell>
          <cell r="B966">
            <v>55</v>
          </cell>
        </row>
        <row r="967">
          <cell r="A967">
            <v>394</v>
          </cell>
          <cell r="B967">
            <v>85</v>
          </cell>
        </row>
        <row r="968">
          <cell r="A968">
            <v>125</v>
          </cell>
          <cell r="B968">
            <v>80</v>
          </cell>
        </row>
        <row r="969">
          <cell r="A969">
            <v>530</v>
          </cell>
          <cell r="B969">
            <v>83</v>
          </cell>
        </row>
        <row r="970">
          <cell r="A970">
            <v>1219</v>
          </cell>
          <cell r="B970">
            <v>79</v>
          </cell>
        </row>
        <row r="971">
          <cell r="A971">
            <v>180</v>
          </cell>
          <cell r="B971">
            <v>89</v>
          </cell>
        </row>
        <row r="972">
          <cell r="A972">
            <v>200</v>
          </cell>
          <cell r="B972">
            <v>76</v>
          </cell>
        </row>
        <row r="973">
          <cell r="A973">
            <v>186</v>
          </cell>
          <cell r="B973">
            <v>89</v>
          </cell>
        </row>
        <row r="974">
          <cell r="A974">
            <v>552</v>
          </cell>
          <cell r="B974">
            <v>71</v>
          </cell>
        </row>
        <row r="975">
          <cell r="A975">
            <v>242</v>
          </cell>
          <cell r="B975">
            <v>75</v>
          </cell>
        </row>
        <row r="976">
          <cell r="A976">
            <v>445</v>
          </cell>
          <cell r="B976">
            <v>76</v>
          </cell>
        </row>
        <row r="977">
          <cell r="A977">
            <v>476</v>
          </cell>
          <cell r="B977">
            <v>79</v>
          </cell>
        </row>
        <row r="978">
          <cell r="A978">
            <v>462</v>
          </cell>
          <cell r="B978">
            <v>79</v>
          </cell>
        </row>
        <row r="979">
          <cell r="A979">
            <v>341</v>
          </cell>
          <cell r="B979">
            <v>81</v>
          </cell>
        </row>
        <row r="980">
          <cell r="A980">
            <v>270</v>
          </cell>
          <cell r="B980">
            <v>69</v>
          </cell>
        </row>
        <row r="981">
          <cell r="A981">
            <v>112</v>
          </cell>
          <cell r="B981">
            <v>56</v>
          </cell>
        </row>
        <row r="982">
          <cell r="A982">
            <v>188</v>
          </cell>
          <cell r="B982">
            <v>74</v>
          </cell>
        </row>
        <row r="983">
          <cell r="A983">
            <v>1393</v>
          </cell>
          <cell r="B983">
            <v>90</v>
          </cell>
        </row>
        <row r="984">
          <cell r="A984">
            <v>729</v>
          </cell>
          <cell r="B984">
            <v>74</v>
          </cell>
        </row>
        <row r="985">
          <cell r="A985">
            <v>537</v>
          </cell>
          <cell r="B985">
            <v>74</v>
          </cell>
        </row>
        <row r="986">
          <cell r="A986">
            <v>786</v>
          </cell>
          <cell r="B986">
            <v>81</v>
          </cell>
        </row>
        <row r="987">
          <cell r="A987">
            <v>130</v>
          </cell>
          <cell r="B987">
            <v>81</v>
          </cell>
        </row>
        <row r="988">
          <cell r="A988">
            <v>1067</v>
          </cell>
          <cell r="B988">
            <v>74</v>
          </cell>
        </row>
        <row r="989">
          <cell r="A989">
            <v>505</v>
          </cell>
          <cell r="B989">
            <v>89</v>
          </cell>
        </row>
        <row r="990">
          <cell r="A990">
            <v>623</v>
          </cell>
          <cell r="B990">
            <v>88</v>
          </cell>
        </row>
        <row r="991">
          <cell r="A991">
            <v>278</v>
          </cell>
          <cell r="B991">
            <v>77</v>
          </cell>
        </row>
        <row r="992">
          <cell r="A992">
            <v>3608</v>
          </cell>
          <cell r="B992">
            <v>86</v>
          </cell>
        </row>
        <row r="993">
          <cell r="A993">
            <v>154</v>
          </cell>
          <cell r="B993">
            <v>84</v>
          </cell>
        </row>
        <row r="994">
          <cell r="A994">
            <v>870</v>
          </cell>
          <cell r="B994">
            <v>78</v>
          </cell>
        </row>
        <row r="995">
          <cell r="A995">
            <v>990</v>
          </cell>
          <cell r="B995">
            <v>83</v>
          </cell>
        </row>
        <row r="996">
          <cell r="A996">
            <v>213</v>
          </cell>
          <cell r="B996">
            <v>86</v>
          </cell>
        </row>
        <row r="997">
          <cell r="A997">
            <v>422</v>
          </cell>
          <cell r="B997">
            <v>82</v>
          </cell>
        </row>
        <row r="998">
          <cell r="A998">
            <v>450</v>
          </cell>
          <cell r="B998">
            <v>73</v>
          </cell>
        </row>
        <row r="999">
          <cell r="A999">
            <v>625</v>
          </cell>
          <cell r="B999">
            <v>76</v>
          </cell>
        </row>
        <row r="1000">
          <cell r="A1000">
            <v>852</v>
          </cell>
          <cell r="B1000">
            <v>80</v>
          </cell>
        </row>
        <row r="1001">
          <cell r="A1001">
            <v>1883</v>
          </cell>
          <cell r="B1001">
            <v>75</v>
          </cell>
        </row>
        <row r="1002">
          <cell r="A1002">
            <v>1047</v>
          </cell>
          <cell r="B1002">
            <v>80</v>
          </cell>
        </row>
        <row r="1003">
          <cell r="A1003">
            <v>451</v>
          </cell>
          <cell r="B1003">
            <v>87</v>
          </cell>
        </row>
        <row r="1004">
          <cell r="A1004">
            <v>473</v>
          </cell>
          <cell r="B1004">
            <v>84</v>
          </cell>
        </row>
        <row r="1005">
          <cell r="A1005">
            <v>883</v>
          </cell>
          <cell r="B1005">
            <v>79</v>
          </cell>
        </row>
        <row r="1006">
          <cell r="A1006">
            <v>430</v>
          </cell>
          <cell r="B1006">
            <v>73</v>
          </cell>
        </row>
        <row r="1007">
          <cell r="A1007">
            <v>660</v>
          </cell>
          <cell r="B1007">
            <v>74</v>
          </cell>
        </row>
        <row r="1008">
          <cell r="A1008">
            <v>129</v>
          </cell>
          <cell r="B1008">
            <v>45</v>
          </cell>
        </row>
        <row r="1009">
          <cell r="A1009">
            <v>1500</v>
          </cell>
          <cell r="B1009">
            <v>58</v>
          </cell>
        </row>
        <row r="1010">
          <cell r="A1010">
            <v>208</v>
          </cell>
          <cell r="B1010">
            <v>92</v>
          </cell>
        </row>
        <row r="1011">
          <cell r="A1011">
            <v>2081</v>
          </cell>
          <cell r="B1011">
            <v>89</v>
          </cell>
        </row>
        <row r="1012">
          <cell r="A1012">
            <v>2100</v>
          </cell>
          <cell r="B1012">
            <v>81</v>
          </cell>
        </row>
        <row r="1013">
          <cell r="A1013">
            <v>1110</v>
          </cell>
          <cell r="B1013">
            <v>79</v>
          </cell>
        </row>
        <row r="1014">
          <cell r="A1014">
            <v>500</v>
          </cell>
          <cell r="B1014">
            <v>36</v>
          </cell>
        </row>
        <row r="1015">
          <cell r="A1015">
            <v>235</v>
          </cell>
          <cell r="B1015">
            <v>86</v>
          </cell>
        </row>
        <row r="1016">
          <cell r="A1016">
            <v>1858</v>
          </cell>
          <cell r="B1016">
            <v>84</v>
          </cell>
        </row>
        <row r="1017">
          <cell r="A1017">
            <v>385</v>
          </cell>
          <cell r="B1017">
            <v>65</v>
          </cell>
        </row>
        <row r="1018">
          <cell r="A1018">
            <v>415</v>
          </cell>
          <cell r="B1018">
            <v>61</v>
          </cell>
        </row>
        <row r="1019">
          <cell r="A1019">
            <v>172</v>
          </cell>
          <cell r="B1019">
            <v>49</v>
          </cell>
        </row>
        <row r="1020">
          <cell r="A1020">
            <v>270</v>
          </cell>
          <cell r="B1020">
            <v>80</v>
          </cell>
        </row>
        <row r="1021">
          <cell r="A1021">
            <v>3142</v>
          </cell>
          <cell r="B1021">
            <v>79</v>
          </cell>
        </row>
        <row r="1022">
          <cell r="A1022">
            <v>1420</v>
          </cell>
          <cell r="B1022">
            <v>89</v>
          </cell>
        </row>
        <row r="1023">
          <cell r="A1023">
            <v>1110</v>
          </cell>
          <cell r="B1023">
            <v>75</v>
          </cell>
        </row>
        <row r="1024">
          <cell r="A1024">
            <v>247</v>
          </cell>
          <cell r="B1024">
            <v>44</v>
          </cell>
        </row>
        <row r="1025">
          <cell r="A1025">
            <v>2108</v>
          </cell>
          <cell r="B1025">
            <v>61</v>
          </cell>
        </row>
        <row r="1026">
          <cell r="A1026">
            <v>10780</v>
          </cell>
          <cell r="B1026">
            <v>78</v>
          </cell>
        </row>
        <row r="1027">
          <cell r="A1027">
            <v>563</v>
          </cell>
          <cell r="B1027">
            <v>87</v>
          </cell>
        </row>
        <row r="1028">
          <cell r="A1028">
            <v>660</v>
          </cell>
          <cell r="B1028">
            <v>73</v>
          </cell>
        </row>
        <row r="1029">
          <cell r="A1029">
            <v>203</v>
          </cell>
          <cell r="B1029">
            <v>87</v>
          </cell>
        </row>
        <row r="1030">
          <cell r="A1030">
            <v>570</v>
          </cell>
          <cell r="B1030">
            <v>95</v>
          </cell>
        </row>
        <row r="1031">
          <cell r="A1031">
            <v>280</v>
          </cell>
          <cell r="B1031">
            <v>94</v>
          </cell>
        </row>
        <row r="1032">
          <cell r="A1032">
            <v>352</v>
          </cell>
          <cell r="B1032">
            <v>90</v>
          </cell>
        </row>
        <row r="1033">
          <cell r="A1033">
            <v>171</v>
          </cell>
          <cell r="B1033">
            <v>76</v>
          </cell>
        </row>
        <row r="1034">
          <cell r="A1034">
            <v>195</v>
          </cell>
          <cell r="B1034">
            <v>69</v>
          </cell>
        </row>
        <row r="1035">
          <cell r="A1035">
            <v>1127</v>
          </cell>
          <cell r="B1035">
            <v>66</v>
          </cell>
        </row>
        <row r="1036">
          <cell r="A1036">
            <v>149</v>
          </cell>
          <cell r="B1036">
            <v>78</v>
          </cell>
        </row>
        <row r="1037">
          <cell r="A1037">
            <v>497</v>
          </cell>
          <cell r="B1037">
            <v>95</v>
          </cell>
        </row>
        <row r="1038">
          <cell r="A1038">
            <v>133</v>
          </cell>
          <cell r="B1038">
            <v>75</v>
          </cell>
        </row>
        <row r="1039">
          <cell r="A1039">
            <v>593</v>
          </cell>
          <cell r="B1039">
            <v>89</v>
          </cell>
        </row>
        <row r="1040">
          <cell r="A1040">
            <v>205</v>
          </cell>
          <cell r="B1040">
            <v>87</v>
          </cell>
        </row>
        <row r="1041">
          <cell r="A1041">
            <v>366</v>
          </cell>
          <cell r="B1041">
            <v>90</v>
          </cell>
        </row>
        <row r="1042">
          <cell r="A1042">
            <v>275</v>
          </cell>
          <cell r="B1042">
            <v>84</v>
          </cell>
        </row>
        <row r="1043">
          <cell r="A1043">
            <v>370</v>
          </cell>
          <cell r="B1043">
            <v>79</v>
          </cell>
        </row>
        <row r="1044">
          <cell r="A1044">
            <v>251</v>
          </cell>
          <cell r="B1044">
            <v>89</v>
          </cell>
        </row>
        <row r="1045">
          <cell r="A1045">
            <v>439</v>
          </cell>
          <cell r="B1045">
            <v>91</v>
          </cell>
        </row>
        <row r="1046">
          <cell r="A1046">
            <v>280</v>
          </cell>
          <cell r="B1046">
            <v>74</v>
          </cell>
        </row>
        <row r="1047">
          <cell r="A1047">
            <v>3982</v>
          </cell>
          <cell r="B1047">
            <v>75</v>
          </cell>
        </row>
        <row r="1048">
          <cell r="A1048">
            <v>665</v>
          </cell>
          <cell r="B1048">
            <v>68</v>
          </cell>
        </row>
        <row r="1049">
          <cell r="A1049">
            <v>1160</v>
          </cell>
          <cell r="B1049">
            <v>90</v>
          </cell>
        </row>
        <row r="1050">
          <cell r="A1050">
            <v>882</v>
          </cell>
          <cell r="B1050">
            <v>86</v>
          </cell>
        </row>
        <row r="1051">
          <cell r="A1051">
            <v>200</v>
          </cell>
          <cell r="B1051">
            <v>83</v>
          </cell>
        </row>
        <row r="1052">
          <cell r="A1052">
            <v>138</v>
          </cell>
          <cell r="B1052">
            <v>86</v>
          </cell>
        </row>
        <row r="1053">
          <cell r="A1053">
            <v>940</v>
          </cell>
          <cell r="B1053">
            <v>81</v>
          </cell>
        </row>
        <row r="1054">
          <cell r="A1054">
            <v>1084</v>
          </cell>
          <cell r="B1054">
            <v>98</v>
          </cell>
        </row>
        <row r="1055">
          <cell r="A1055">
            <v>155</v>
          </cell>
          <cell r="B1055">
            <v>84</v>
          </cell>
        </row>
        <row r="1056">
          <cell r="A1056">
            <v>182</v>
          </cell>
          <cell r="B1056">
            <v>88</v>
          </cell>
        </row>
        <row r="1057">
          <cell r="A1057">
            <v>160</v>
          </cell>
          <cell r="B1057">
            <v>66</v>
          </cell>
        </row>
        <row r="1058">
          <cell r="A1058">
            <v>185</v>
          </cell>
          <cell r="B1058">
            <v>86</v>
          </cell>
        </row>
        <row r="1059">
          <cell r="A1059">
            <v>255</v>
          </cell>
          <cell r="B1059">
            <v>76</v>
          </cell>
        </row>
        <row r="1060">
          <cell r="A1060">
            <v>209</v>
          </cell>
          <cell r="B1060">
            <v>85</v>
          </cell>
        </row>
        <row r="1061">
          <cell r="A1061">
            <v>3555</v>
          </cell>
          <cell r="B1061">
            <v>83</v>
          </cell>
        </row>
        <row r="1062">
          <cell r="A1062">
            <v>961</v>
          </cell>
          <cell r="B1062">
            <v>83</v>
          </cell>
        </row>
        <row r="1063">
          <cell r="A1063">
            <v>1496</v>
          </cell>
          <cell r="B1063">
            <v>73</v>
          </cell>
        </row>
        <row r="1064">
          <cell r="A1064">
            <v>1700</v>
          </cell>
          <cell r="B1064">
            <v>79</v>
          </cell>
        </row>
        <row r="1065">
          <cell r="A1065">
            <v>860</v>
          </cell>
          <cell r="B1065">
            <v>87</v>
          </cell>
        </row>
        <row r="1066">
          <cell r="A1066">
            <v>251</v>
          </cell>
          <cell r="B1066">
            <v>73</v>
          </cell>
        </row>
        <row r="1067">
          <cell r="A1067">
            <v>155</v>
          </cell>
          <cell r="B1067">
            <v>72</v>
          </cell>
        </row>
        <row r="1068">
          <cell r="A1068">
            <v>325</v>
          </cell>
          <cell r="B1068">
            <v>83</v>
          </cell>
        </row>
        <row r="1069">
          <cell r="A1069">
            <v>1769</v>
          </cell>
          <cell r="B1069">
            <v>67</v>
          </cell>
        </row>
        <row r="1070">
          <cell r="A1070">
            <v>253</v>
          </cell>
          <cell r="B1070">
            <v>86</v>
          </cell>
        </row>
        <row r="1071">
          <cell r="A1071">
            <v>435</v>
          </cell>
          <cell r="B1071">
            <v>0</v>
          </cell>
        </row>
        <row r="1072">
          <cell r="A1072">
            <v>2722</v>
          </cell>
          <cell r="B1072">
            <v>90</v>
          </cell>
        </row>
        <row r="1073">
          <cell r="A1073">
            <v>1363</v>
          </cell>
          <cell r="B1073">
            <v>90</v>
          </cell>
        </row>
        <row r="1074">
          <cell r="A1074">
            <v>730</v>
          </cell>
          <cell r="B1074">
            <v>91</v>
          </cell>
        </row>
        <row r="1075">
          <cell r="A1075">
            <v>444</v>
          </cell>
          <cell r="B1075">
            <v>82</v>
          </cell>
        </row>
        <row r="1076">
          <cell r="A1076">
            <v>500</v>
          </cell>
          <cell r="B1076">
            <v>93</v>
          </cell>
        </row>
        <row r="1077">
          <cell r="A1077">
            <v>739</v>
          </cell>
          <cell r="B1077">
            <v>81</v>
          </cell>
        </row>
        <row r="1078">
          <cell r="A1078">
            <v>928</v>
          </cell>
          <cell r="B1078">
            <v>95</v>
          </cell>
        </row>
        <row r="1079">
          <cell r="A1079">
            <v>580</v>
          </cell>
          <cell r="B1079">
            <v>78</v>
          </cell>
        </row>
        <row r="1080">
          <cell r="A1080">
            <v>305</v>
          </cell>
          <cell r="B1080">
            <v>80</v>
          </cell>
        </row>
        <row r="1081">
          <cell r="A1081">
            <v>278</v>
          </cell>
          <cell r="B1081">
            <v>78</v>
          </cell>
        </row>
        <row r="1082">
          <cell r="A1082">
            <v>1021</v>
          </cell>
          <cell r="B1082">
            <v>94</v>
          </cell>
        </row>
        <row r="1083">
          <cell r="A1083">
            <v>413</v>
          </cell>
          <cell r="B1083">
            <v>95</v>
          </cell>
        </row>
        <row r="1084">
          <cell r="A1084">
            <v>140</v>
          </cell>
          <cell r="B1084">
            <v>84</v>
          </cell>
        </row>
        <row r="1085">
          <cell r="A1085">
            <v>510</v>
          </cell>
          <cell r="B1085">
            <v>84</v>
          </cell>
        </row>
        <row r="1086">
          <cell r="A1086">
            <v>588</v>
          </cell>
          <cell r="B1086">
            <v>80</v>
          </cell>
        </row>
        <row r="1087">
          <cell r="A1087">
            <v>3225</v>
          </cell>
          <cell r="B1087">
            <v>84</v>
          </cell>
        </row>
        <row r="1088">
          <cell r="A1088">
            <v>580</v>
          </cell>
          <cell r="B1088">
            <v>87</v>
          </cell>
        </row>
        <row r="1089">
          <cell r="A1089">
            <v>659</v>
          </cell>
          <cell r="B1089">
            <v>82</v>
          </cell>
        </row>
        <row r="1090">
          <cell r="A1090">
            <v>130</v>
          </cell>
          <cell r="B1090">
            <v>87</v>
          </cell>
        </row>
        <row r="1091">
          <cell r="A1091">
            <v>494</v>
          </cell>
          <cell r="B1091">
            <v>84</v>
          </cell>
        </row>
        <row r="1092">
          <cell r="A1092">
            <v>2510</v>
          </cell>
          <cell r="B1092">
            <v>74</v>
          </cell>
        </row>
        <row r="1093">
          <cell r="A1093">
            <v>247</v>
          </cell>
          <cell r="B1093">
            <v>75</v>
          </cell>
        </row>
        <row r="1094">
          <cell r="A1094">
            <v>977</v>
          </cell>
          <cell r="B1094">
            <v>69</v>
          </cell>
        </row>
        <row r="1095">
          <cell r="A1095">
            <v>5550</v>
          </cell>
          <cell r="B1095">
            <v>88</v>
          </cell>
        </row>
        <row r="1096">
          <cell r="A1096">
            <v>325</v>
          </cell>
          <cell r="B1096">
            <v>77</v>
          </cell>
        </row>
        <row r="1097">
          <cell r="A1097">
            <v>260</v>
          </cell>
          <cell r="B1097">
            <v>70</v>
          </cell>
        </row>
        <row r="1098">
          <cell r="A1098">
            <v>200</v>
          </cell>
          <cell r="B1098">
            <v>85</v>
          </cell>
        </row>
        <row r="1099">
          <cell r="A1099">
            <v>407</v>
          </cell>
          <cell r="B1099">
            <v>76</v>
          </cell>
        </row>
        <row r="1100">
          <cell r="A1100">
            <v>300</v>
          </cell>
          <cell r="B1100">
            <v>81</v>
          </cell>
        </row>
        <row r="1101">
          <cell r="A1101">
            <v>1724</v>
          </cell>
          <cell r="B1101">
            <v>75</v>
          </cell>
        </row>
        <row r="1102">
          <cell r="A1102">
            <v>1200</v>
          </cell>
          <cell r="B1102">
            <v>88</v>
          </cell>
        </row>
        <row r="1103">
          <cell r="A1103">
            <v>190</v>
          </cell>
          <cell r="B1103">
            <v>95</v>
          </cell>
        </row>
        <row r="1104">
          <cell r="A1104">
            <v>606</v>
          </cell>
          <cell r="B1104">
            <v>93</v>
          </cell>
        </row>
        <row r="1105">
          <cell r="A1105">
            <v>1077</v>
          </cell>
          <cell r="B1105">
            <v>91</v>
          </cell>
        </row>
        <row r="1106">
          <cell r="A1106">
            <v>240</v>
          </cell>
          <cell r="B1106">
            <v>81</v>
          </cell>
        </row>
        <row r="1107">
          <cell r="A1107">
            <v>964</v>
          </cell>
          <cell r="B1107">
            <v>85</v>
          </cell>
        </row>
        <row r="1108">
          <cell r="A1108">
            <v>1490</v>
          </cell>
          <cell r="B1108">
            <v>86</v>
          </cell>
        </row>
        <row r="1109">
          <cell r="A1109">
            <v>528</v>
          </cell>
          <cell r="B1109">
            <v>89</v>
          </cell>
        </row>
        <row r="1110">
          <cell r="A1110">
            <v>147</v>
          </cell>
          <cell r="B1110">
            <v>56</v>
          </cell>
        </row>
        <row r="1111">
          <cell r="A1111">
            <v>1090</v>
          </cell>
          <cell r="B1111">
            <v>87</v>
          </cell>
        </row>
        <row r="1112">
          <cell r="A1112">
            <v>174</v>
          </cell>
          <cell r="B1112">
            <v>77</v>
          </cell>
        </row>
        <row r="1113">
          <cell r="A1113">
            <v>1503</v>
          </cell>
          <cell r="B1113">
            <v>87</v>
          </cell>
        </row>
        <row r="1114">
          <cell r="A1114">
            <v>156</v>
          </cell>
          <cell r="B1114">
            <v>85</v>
          </cell>
        </row>
        <row r="1115">
          <cell r="A1115">
            <v>865</v>
          </cell>
          <cell r="B1115">
            <v>87</v>
          </cell>
        </row>
        <row r="1116">
          <cell r="A1116">
            <v>160</v>
          </cell>
          <cell r="B1116">
            <v>84</v>
          </cell>
        </row>
        <row r="1117">
          <cell r="A1117">
            <v>150</v>
          </cell>
          <cell r="B1117">
            <v>94</v>
          </cell>
        </row>
        <row r="1118">
          <cell r="A1118">
            <v>340</v>
          </cell>
          <cell r="B1118">
            <v>86</v>
          </cell>
        </row>
        <row r="1119">
          <cell r="A1119">
            <v>210</v>
          </cell>
          <cell r="B1119">
            <v>92</v>
          </cell>
        </row>
        <row r="1120">
          <cell r="A1120">
            <v>508</v>
          </cell>
          <cell r="B1120">
            <v>89</v>
          </cell>
        </row>
        <row r="1121">
          <cell r="A1121">
            <v>3886</v>
          </cell>
          <cell r="B1121">
            <v>83</v>
          </cell>
        </row>
        <row r="1122">
          <cell r="A1122">
            <v>920</v>
          </cell>
          <cell r="B1122">
            <v>95</v>
          </cell>
        </row>
        <row r="1123">
          <cell r="A1123">
            <v>657</v>
          </cell>
          <cell r="B1123">
            <v>89</v>
          </cell>
        </row>
        <row r="1124">
          <cell r="A1124">
            <v>1692</v>
          </cell>
          <cell r="B1124">
            <v>95</v>
          </cell>
        </row>
        <row r="1125">
          <cell r="A1125">
            <v>588</v>
          </cell>
          <cell r="B1125">
            <v>95</v>
          </cell>
        </row>
        <row r="1126">
          <cell r="A1126">
            <v>205</v>
          </cell>
          <cell r="B1126">
            <v>95</v>
          </cell>
        </row>
        <row r="1127">
          <cell r="A1127">
            <v>1183</v>
          </cell>
          <cell r="B1127">
            <v>95</v>
          </cell>
        </row>
        <row r="1128">
          <cell r="A1128">
            <v>1336</v>
          </cell>
          <cell r="B1128">
            <v>95</v>
          </cell>
        </row>
        <row r="1129">
          <cell r="A1129">
            <v>142</v>
          </cell>
          <cell r="B1129">
            <v>76</v>
          </cell>
        </row>
        <row r="1130">
          <cell r="A1130">
            <v>267</v>
          </cell>
          <cell r="B1130">
            <v>95</v>
          </cell>
        </row>
        <row r="1131">
          <cell r="A1131">
            <v>130</v>
          </cell>
          <cell r="B1131">
            <v>71</v>
          </cell>
        </row>
        <row r="1132">
          <cell r="A1132">
            <v>545</v>
          </cell>
          <cell r="B1132">
            <v>0</v>
          </cell>
        </row>
        <row r="1133">
          <cell r="A1133">
            <v>1302</v>
          </cell>
          <cell r="B1133">
            <v>95</v>
          </cell>
        </row>
        <row r="1134">
          <cell r="A1134">
            <v>1247</v>
          </cell>
          <cell r="B1134">
            <v>95</v>
          </cell>
        </row>
        <row r="1135">
          <cell r="A1135">
            <v>432</v>
          </cell>
          <cell r="B1135">
            <v>83</v>
          </cell>
        </row>
        <row r="1136">
          <cell r="A1136">
            <v>174</v>
          </cell>
          <cell r="B1136">
            <v>95</v>
          </cell>
        </row>
        <row r="1137">
          <cell r="A1137">
            <v>943</v>
          </cell>
          <cell r="B1137">
            <v>95</v>
          </cell>
        </row>
        <row r="1138">
          <cell r="A1138">
            <v>255</v>
          </cell>
          <cell r="B1138">
            <v>92</v>
          </cell>
        </row>
        <row r="1139">
          <cell r="A1139">
            <v>122</v>
          </cell>
          <cell r="B1139">
            <v>90</v>
          </cell>
        </row>
        <row r="1140">
          <cell r="A1140">
            <v>2862</v>
          </cell>
          <cell r="B1140">
            <v>73</v>
          </cell>
        </row>
        <row r="1141">
          <cell r="A1141">
            <v>190</v>
          </cell>
          <cell r="B1141">
            <v>63</v>
          </cell>
        </row>
        <row r="1142">
          <cell r="A1142">
            <v>131</v>
          </cell>
          <cell r="B1142">
            <v>66</v>
          </cell>
        </row>
        <row r="1143">
          <cell r="A1143">
            <v>375</v>
          </cell>
          <cell r="B1143">
            <v>95</v>
          </cell>
        </row>
        <row r="1144">
          <cell r="A1144">
            <v>270</v>
          </cell>
          <cell r="B1144">
            <v>84</v>
          </cell>
        </row>
        <row r="1145">
          <cell r="A1145">
            <v>232</v>
          </cell>
          <cell r="B1145">
            <v>89</v>
          </cell>
        </row>
        <row r="1146">
          <cell r="A1146">
            <v>297</v>
          </cell>
          <cell r="B1146">
            <v>95</v>
          </cell>
        </row>
        <row r="1147">
          <cell r="A1147">
            <v>285</v>
          </cell>
          <cell r="B1147">
            <v>93</v>
          </cell>
        </row>
        <row r="1148">
          <cell r="A1148">
            <v>165</v>
          </cell>
          <cell r="B1148">
            <v>79</v>
          </cell>
        </row>
        <row r="1149">
          <cell r="A1149">
            <v>465</v>
          </cell>
          <cell r="B1149">
            <v>95</v>
          </cell>
        </row>
        <row r="1150">
          <cell r="A1150">
            <v>117</v>
          </cell>
          <cell r="B1150">
            <v>91</v>
          </cell>
        </row>
        <row r="1151">
          <cell r="A1151">
            <v>1714</v>
          </cell>
          <cell r="B1151">
            <v>84</v>
          </cell>
        </row>
        <row r="1152">
          <cell r="A1152">
            <v>1527</v>
          </cell>
          <cell r="B1152">
            <v>89</v>
          </cell>
        </row>
        <row r="1153">
          <cell r="A1153">
            <v>188</v>
          </cell>
          <cell r="B1153">
            <v>81</v>
          </cell>
        </row>
        <row r="1154">
          <cell r="A1154">
            <v>230</v>
          </cell>
          <cell r="B1154">
            <v>86</v>
          </cell>
        </row>
        <row r="1155">
          <cell r="A1155">
            <v>185</v>
          </cell>
          <cell r="B1155">
            <v>79</v>
          </cell>
        </row>
        <row r="1156">
          <cell r="A1156">
            <v>185</v>
          </cell>
          <cell r="B1156">
            <v>77</v>
          </cell>
        </row>
        <row r="1157">
          <cell r="A1157">
            <v>135</v>
          </cell>
          <cell r="B1157">
            <v>70</v>
          </cell>
        </row>
        <row r="1158">
          <cell r="A1158">
            <v>225</v>
          </cell>
          <cell r="B1158">
            <v>87</v>
          </cell>
        </row>
        <row r="1159">
          <cell r="A1159">
            <v>250</v>
          </cell>
          <cell r="B1159">
            <v>70</v>
          </cell>
        </row>
        <row r="1160">
          <cell r="A1160">
            <v>332</v>
          </cell>
          <cell r="B1160">
            <v>89</v>
          </cell>
        </row>
        <row r="1161">
          <cell r="A1161">
            <v>340</v>
          </cell>
          <cell r="B1161">
            <v>83</v>
          </cell>
        </row>
        <row r="1162">
          <cell r="A1162">
            <v>201</v>
          </cell>
          <cell r="B1162">
            <v>95</v>
          </cell>
        </row>
        <row r="1163">
          <cell r="A1163">
            <v>2550</v>
          </cell>
          <cell r="B1163">
            <v>71</v>
          </cell>
        </row>
        <row r="1164">
          <cell r="A1164">
            <v>227</v>
          </cell>
          <cell r="B1164">
            <v>72</v>
          </cell>
        </row>
        <row r="1165">
          <cell r="A1165">
            <v>241</v>
          </cell>
          <cell r="B1165">
            <v>81</v>
          </cell>
        </row>
        <row r="1166">
          <cell r="A1166">
            <v>1076</v>
          </cell>
          <cell r="B1166">
            <v>81</v>
          </cell>
        </row>
        <row r="1167">
          <cell r="A1167">
            <v>322</v>
          </cell>
          <cell r="B1167">
            <v>94</v>
          </cell>
        </row>
        <row r="1168">
          <cell r="A1168">
            <v>465</v>
          </cell>
          <cell r="B1168">
            <v>95</v>
          </cell>
        </row>
        <row r="1169">
          <cell r="A1169">
            <v>2188</v>
          </cell>
          <cell r="B1169">
            <v>91</v>
          </cell>
        </row>
        <row r="1170">
          <cell r="A1170">
            <v>1535</v>
          </cell>
          <cell r="B1170">
            <v>95</v>
          </cell>
        </row>
        <row r="1171">
          <cell r="A1171">
            <v>798</v>
          </cell>
          <cell r="B1171">
            <v>95</v>
          </cell>
        </row>
        <row r="1172">
          <cell r="A1172">
            <v>380</v>
          </cell>
          <cell r="B1172">
            <v>95</v>
          </cell>
        </row>
        <row r="1173">
          <cell r="A1173">
            <v>255</v>
          </cell>
          <cell r="B1173">
            <v>95</v>
          </cell>
        </row>
        <row r="1174">
          <cell r="A1174">
            <v>642</v>
          </cell>
          <cell r="B1174">
            <v>95</v>
          </cell>
        </row>
        <row r="1175">
          <cell r="A1175">
            <v>427</v>
          </cell>
          <cell r="B1175">
            <v>82</v>
          </cell>
        </row>
        <row r="1176">
          <cell r="A1176">
            <v>644</v>
          </cell>
          <cell r="B1176">
            <v>95</v>
          </cell>
        </row>
        <row r="1177">
          <cell r="A1177">
            <v>820</v>
          </cell>
          <cell r="B1177">
            <v>95</v>
          </cell>
        </row>
        <row r="1178">
          <cell r="A1178">
            <v>444</v>
          </cell>
          <cell r="B1178">
            <v>95</v>
          </cell>
        </row>
        <row r="1179">
          <cell r="A1179">
            <v>1142</v>
          </cell>
          <cell r="B1179">
            <v>93</v>
          </cell>
        </row>
        <row r="1180">
          <cell r="A1180">
            <v>819</v>
          </cell>
          <cell r="B1180">
            <v>77</v>
          </cell>
        </row>
        <row r="1181">
          <cell r="A1181">
            <v>441</v>
          </cell>
          <cell r="B1181">
            <v>85</v>
          </cell>
        </row>
        <row r="1182">
          <cell r="A1182">
            <v>245</v>
          </cell>
          <cell r="B1182">
            <v>82</v>
          </cell>
        </row>
        <row r="1183">
          <cell r="A1183">
            <v>1161</v>
          </cell>
          <cell r="B1183">
            <v>0</v>
          </cell>
        </row>
        <row r="1184">
          <cell r="A1184">
            <v>1358</v>
          </cell>
          <cell r="B1184">
            <v>77</v>
          </cell>
        </row>
        <row r="1185">
          <cell r="A1185">
            <v>120</v>
          </cell>
          <cell r="B1185">
            <v>98</v>
          </cell>
        </row>
        <row r="1186">
          <cell r="A1186">
            <v>123</v>
          </cell>
          <cell r="B1186">
            <v>100</v>
          </cell>
        </row>
        <row r="1187">
          <cell r="A1187">
            <v>1789</v>
          </cell>
          <cell r="B1187">
            <v>94</v>
          </cell>
        </row>
        <row r="1188">
          <cell r="A1188">
            <v>188</v>
          </cell>
          <cell r="B1188">
            <v>95</v>
          </cell>
        </row>
        <row r="1189">
          <cell r="A1189">
            <v>370</v>
          </cell>
          <cell r="B1189">
            <v>91</v>
          </cell>
        </row>
        <row r="1190">
          <cell r="A1190">
            <v>410</v>
          </cell>
          <cell r="B1190">
            <v>95</v>
          </cell>
        </row>
        <row r="1191">
          <cell r="A1191">
            <v>252</v>
          </cell>
          <cell r="B1191">
            <v>95</v>
          </cell>
        </row>
        <row r="1192">
          <cell r="A1192">
            <v>532</v>
          </cell>
          <cell r="B1192">
            <v>76</v>
          </cell>
        </row>
        <row r="1193">
          <cell r="A1193">
            <v>2610</v>
          </cell>
          <cell r="B1193">
            <v>95</v>
          </cell>
        </row>
        <row r="1194">
          <cell r="A1194">
            <v>183</v>
          </cell>
          <cell r="B1194">
            <v>89</v>
          </cell>
        </row>
        <row r="1195">
          <cell r="A1195">
            <v>308</v>
          </cell>
          <cell r="B1195">
            <v>95</v>
          </cell>
        </row>
        <row r="1196">
          <cell r="A1196">
            <v>80</v>
          </cell>
          <cell r="B1196">
            <v>90</v>
          </cell>
        </row>
        <row r="1197">
          <cell r="A1197">
            <v>1729</v>
          </cell>
          <cell r="B1197">
            <v>88</v>
          </cell>
        </row>
        <row r="1198">
          <cell r="A1198">
            <v>930</v>
          </cell>
          <cell r="B1198">
            <v>78</v>
          </cell>
        </row>
        <row r="1199">
          <cell r="A1199">
            <v>122</v>
          </cell>
          <cell r="B1199">
            <v>82</v>
          </cell>
        </row>
        <row r="1200">
          <cell r="A1200">
            <v>173</v>
          </cell>
          <cell r="B1200">
            <v>100</v>
          </cell>
        </row>
        <row r="1201">
          <cell r="A1201">
            <v>505</v>
          </cell>
          <cell r="B1201">
            <v>100</v>
          </cell>
        </row>
        <row r="1202">
          <cell r="A1202">
            <v>330</v>
          </cell>
          <cell r="B1202">
            <v>89</v>
          </cell>
        </row>
        <row r="1203">
          <cell r="A1203">
            <v>1574</v>
          </cell>
          <cell r="B1203">
            <v>82</v>
          </cell>
        </row>
        <row r="1204">
          <cell r="A1204">
            <v>765</v>
          </cell>
          <cell r="B1204">
            <v>93</v>
          </cell>
        </row>
        <row r="1205">
          <cell r="A1205">
            <v>263</v>
          </cell>
          <cell r="B1205">
            <v>87</v>
          </cell>
        </row>
        <row r="1206">
          <cell r="A1206">
            <v>438</v>
          </cell>
          <cell r="B1206">
            <v>100</v>
          </cell>
        </row>
        <row r="1207">
          <cell r="A1207">
            <v>820</v>
          </cell>
          <cell r="B1207">
            <v>95</v>
          </cell>
        </row>
        <row r="1208">
          <cell r="A1208">
            <v>1073</v>
          </cell>
          <cell r="B1208">
            <v>85</v>
          </cell>
        </row>
        <row r="1209">
          <cell r="A1209">
            <v>1180</v>
          </cell>
          <cell r="B1209">
            <v>95</v>
          </cell>
        </row>
        <row r="1210">
          <cell r="A1210">
            <v>610</v>
          </cell>
          <cell r="B1210">
            <v>92</v>
          </cell>
        </row>
        <row r="1211">
          <cell r="A1211">
            <v>122</v>
          </cell>
          <cell r="B1211">
            <v>78</v>
          </cell>
        </row>
        <row r="1212">
          <cell r="A1212">
            <v>1070</v>
          </cell>
          <cell r="B1212">
            <v>92</v>
          </cell>
        </row>
        <row r="1213">
          <cell r="A1213">
            <v>1321</v>
          </cell>
          <cell r="B1213">
            <v>92</v>
          </cell>
        </row>
        <row r="1214">
          <cell r="A1214">
            <v>272</v>
          </cell>
          <cell r="B1214">
            <v>82</v>
          </cell>
        </row>
        <row r="1215">
          <cell r="A1215">
            <v>374</v>
          </cell>
          <cell r="B1215">
            <v>92</v>
          </cell>
        </row>
        <row r="1216">
          <cell r="A1216">
            <v>1491</v>
          </cell>
          <cell r="B1216">
            <v>89</v>
          </cell>
        </row>
        <row r="1217">
          <cell r="A1217">
            <v>2623</v>
          </cell>
          <cell r="B1217">
            <v>95</v>
          </cell>
        </row>
        <row r="1218">
          <cell r="A1218">
            <v>215</v>
          </cell>
          <cell r="B1218">
            <v>95</v>
          </cell>
        </row>
        <row r="1219">
          <cell r="A1219">
            <v>220</v>
          </cell>
          <cell r="B1219">
            <v>95</v>
          </cell>
        </row>
        <row r="1220">
          <cell r="A1220">
            <v>240</v>
          </cell>
          <cell r="B1220">
            <v>95</v>
          </cell>
        </row>
        <row r="1221">
          <cell r="A1221">
            <v>195</v>
          </cell>
          <cell r="B1221">
            <v>86</v>
          </cell>
        </row>
        <row r="1222">
          <cell r="A1222">
            <v>304</v>
          </cell>
          <cell r="B1222">
            <v>92</v>
          </cell>
        </row>
        <row r="1223">
          <cell r="A1223">
            <v>1597</v>
          </cell>
          <cell r="B1223">
            <v>88</v>
          </cell>
        </row>
        <row r="1224">
          <cell r="A1224">
            <v>268</v>
          </cell>
          <cell r="B1224">
            <v>95</v>
          </cell>
        </row>
        <row r="1225">
          <cell r="A1225">
            <v>261</v>
          </cell>
          <cell r="B1225">
            <v>95</v>
          </cell>
        </row>
        <row r="1226">
          <cell r="A1226">
            <v>244</v>
          </cell>
          <cell r="B1226">
            <v>81</v>
          </cell>
        </row>
        <row r="1227">
          <cell r="A1227">
            <v>733</v>
          </cell>
          <cell r="B1227">
            <v>68</v>
          </cell>
        </row>
        <row r="1228">
          <cell r="A1228">
            <v>305</v>
          </cell>
          <cell r="B1228">
            <v>60</v>
          </cell>
        </row>
        <row r="1229">
          <cell r="A1229">
            <v>272</v>
          </cell>
          <cell r="B1229">
            <v>62</v>
          </cell>
        </row>
        <row r="1230">
          <cell r="A1230">
            <v>810</v>
          </cell>
          <cell r="B1230">
            <v>57</v>
          </cell>
        </row>
        <row r="1231">
          <cell r="A1231">
            <v>370</v>
          </cell>
          <cell r="B1231">
            <v>83</v>
          </cell>
        </row>
        <row r="1232">
          <cell r="A1232">
            <v>468</v>
          </cell>
          <cell r="B1232">
            <v>100</v>
          </cell>
        </row>
        <row r="1233">
          <cell r="A1233">
            <v>151</v>
          </cell>
          <cell r="B1233">
            <v>31</v>
          </cell>
        </row>
        <row r="1234">
          <cell r="A1234">
            <v>290</v>
          </cell>
          <cell r="B1234">
            <v>42</v>
          </cell>
        </row>
        <row r="1235">
          <cell r="A1235">
            <v>285</v>
          </cell>
          <cell r="B1235">
            <v>50</v>
          </cell>
        </row>
        <row r="1236">
          <cell r="A1236">
            <v>300</v>
          </cell>
          <cell r="B1236">
            <v>40</v>
          </cell>
        </row>
        <row r="1237">
          <cell r="A1237">
            <v>290</v>
          </cell>
          <cell r="B1237">
            <v>40</v>
          </cell>
        </row>
        <row r="1238">
          <cell r="A1238">
            <v>265</v>
          </cell>
          <cell r="B1238">
            <v>45</v>
          </cell>
        </row>
        <row r="1239">
          <cell r="A1239">
            <v>2550</v>
          </cell>
          <cell r="B1239">
            <v>72</v>
          </cell>
        </row>
        <row r="1240">
          <cell r="A1240">
            <v>583</v>
          </cell>
          <cell r="B1240">
            <v>92</v>
          </cell>
        </row>
        <row r="1241">
          <cell r="A1241">
            <v>200</v>
          </cell>
          <cell r="B1241">
            <v>91</v>
          </cell>
        </row>
        <row r="1242">
          <cell r="A1242">
            <v>700</v>
          </cell>
          <cell r="B1242">
            <v>96</v>
          </cell>
        </row>
        <row r="1243">
          <cell r="A1243">
            <v>653</v>
          </cell>
          <cell r="B1243">
            <v>94</v>
          </cell>
        </row>
        <row r="1244">
          <cell r="A1244">
            <v>1750</v>
          </cell>
          <cell r="B1244">
            <v>57</v>
          </cell>
        </row>
        <row r="1245">
          <cell r="A1245">
            <v>305</v>
          </cell>
          <cell r="B1245">
            <v>83</v>
          </cell>
        </row>
        <row r="1246">
          <cell r="A1246">
            <v>275</v>
          </cell>
          <cell r="B1246">
            <v>83</v>
          </cell>
        </row>
        <row r="1247">
          <cell r="A1247">
            <v>277</v>
          </cell>
          <cell r="B1247">
            <v>83</v>
          </cell>
        </row>
        <row r="1248">
          <cell r="A1248">
            <v>906</v>
          </cell>
          <cell r="B1248">
            <v>83</v>
          </cell>
        </row>
        <row r="1249">
          <cell r="A1249">
            <v>528</v>
          </cell>
          <cell r="B1249">
            <v>48</v>
          </cell>
        </row>
        <row r="1250">
          <cell r="A1250">
            <v>572</v>
          </cell>
          <cell r="B1250">
            <v>40</v>
          </cell>
        </row>
        <row r="1251">
          <cell r="A1251">
            <v>305</v>
          </cell>
          <cell r="B1251">
            <v>83</v>
          </cell>
        </row>
        <row r="1252">
          <cell r="A1252">
            <v>1409</v>
          </cell>
          <cell r="B1252">
            <v>83</v>
          </cell>
        </row>
        <row r="1253">
          <cell r="A1253">
            <v>424</v>
          </cell>
          <cell r="B1253">
            <v>46</v>
          </cell>
        </row>
        <row r="1254">
          <cell r="A1254">
            <v>512</v>
          </cell>
          <cell r="B1254">
            <v>30</v>
          </cell>
        </row>
        <row r="1255">
          <cell r="A1255">
            <v>155</v>
          </cell>
          <cell r="B1255">
            <v>67</v>
          </cell>
        </row>
        <row r="1256">
          <cell r="A1256">
            <v>277</v>
          </cell>
          <cell r="B1256">
            <v>67</v>
          </cell>
        </row>
        <row r="1257">
          <cell r="A1257">
            <v>288</v>
          </cell>
          <cell r="B1257">
            <v>73</v>
          </cell>
        </row>
        <row r="1258">
          <cell r="A1258">
            <v>649</v>
          </cell>
          <cell r="B1258">
            <v>68</v>
          </cell>
        </row>
        <row r="1259">
          <cell r="A1259">
            <v>290</v>
          </cell>
          <cell r="B1259">
            <v>66</v>
          </cell>
        </row>
        <row r="1260">
          <cell r="A1260">
            <v>690</v>
          </cell>
          <cell r="B1260">
            <v>77</v>
          </cell>
        </row>
        <row r="1261">
          <cell r="A1261">
            <v>135</v>
          </cell>
          <cell r="B1261">
            <v>71</v>
          </cell>
        </row>
        <row r="1262">
          <cell r="A1262">
            <v>739</v>
          </cell>
          <cell r="B1262">
            <v>82</v>
          </cell>
        </row>
        <row r="1263">
          <cell r="A1263">
            <v>643</v>
          </cell>
          <cell r="B1263">
            <v>72</v>
          </cell>
        </row>
        <row r="1264">
          <cell r="A1264">
            <v>319</v>
          </cell>
          <cell r="B1264">
            <v>79</v>
          </cell>
        </row>
        <row r="1265">
          <cell r="A1265">
            <v>229</v>
          </cell>
          <cell r="B1265">
            <v>74</v>
          </cell>
        </row>
        <row r="1266">
          <cell r="A1266">
            <v>216</v>
          </cell>
          <cell r="B1266">
            <v>80</v>
          </cell>
        </row>
        <row r="1267">
          <cell r="A1267">
            <v>350</v>
          </cell>
          <cell r="B1267">
            <v>70</v>
          </cell>
        </row>
        <row r="1268">
          <cell r="A1268">
            <v>275</v>
          </cell>
          <cell r="B1268">
            <v>69</v>
          </cell>
        </row>
        <row r="1269">
          <cell r="A1269">
            <v>659</v>
          </cell>
          <cell r="B1269">
            <v>82</v>
          </cell>
        </row>
        <row r="1270">
          <cell r="A1270">
            <v>867</v>
          </cell>
          <cell r="B1270">
            <v>69</v>
          </cell>
        </row>
        <row r="1271">
          <cell r="A1271">
            <v>925</v>
          </cell>
          <cell r="B1271">
            <v>83</v>
          </cell>
        </row>
        <row r="1272">
          <cell r="A1272">
            <v>78</v>
          </cell>
          <cell r="B1272">
            <v>100</v>
          </cell>
        </row>
        <row r="1273">
          <cell r="A1273">
            <v>250</v>
          </cell>
          <cell r="B1273">
            <v>100</v>
          </cell>
        </row>
        <row r="1274">
          <cell r="A1274">
            <v>975</v>
          </cell>
          <cell r="B1274">
            <v>100</v>
          </cell>
        </row>
        <row r="1275">
          <cell r="A1275">
            <v>311</v>
          </cell>
          <cell r="B1275">
            <v>83</v>
          </cell>
        </row>
        <row r="1276">
          <cell r="A1276">
            <v>1004</v>
          </cell>
          <cell r="B1276">
            <v>83</v>
          </cell>
        </row>
        <row r="1277">
          <cell r="A1277">
            <v>406</v>
          </cell>
          <cell r="B1277">
            <v>83</v>
          </cell>
        </row>
        <row r="1278">
          <cell r="A1278">
            <v>812</v>
          </cell>
          <cell r="B1278">
            <v>83</v>
          </cell>
        </row>
        <row r="1279">
          <cell r="A1279">
            <v>307</v>
          </cell>
          <cell r="B1279">
            <v>40</v>
          </cell>
        </row>
        <row r="1280">
          <cell r="A1280">
            <v>212</v>
          </cell>
          <cell r="B1280">
            <v>83</v>
          </cell>
        </row>
        <row r="1281">
          <cell r="A1281">
            <v>260</v>
          </cell>
          <cell r="B1281">
            <v>80</v>
          </cell>
        </row>
        <row r="1282">
          <cell r="A1282">
            <v>676</v>
          </cell>
          <cell r="B1282">
            <v>67</v>
          </cell>
        </row>
        <row r="1283">
          <cell r="A1283">
            <v>420</v>
          </cell>
          <cell r="B1283">
            <v>40</v>
          </cell>
        </row>
        <row r="1284">
          <cell r="A1284">
            <v>540</v>
          </cell>
          <cell r="B1284">
            <v>39</v>
          </cell>
        </row>
        <row r="1285">
          <cell r="A1285">
            <v>292</v>
          </cell>
          <cell r="B1285">
            <v>100</v>
          </cell>
        </row>
        <row r="1286">
          <cell r="A1286">
            <v>424</v>
          </cell>
          <cell r="B1286">
            <v>55</v>
          </cell>
        </row>
        <row r="1287">
          <cell r="A1287">
            <v>519</v>
          </cell>
          <cell r="B1287">
            <v>83</v>
          </cell>
        </row>
        <row r="1288">
          <cell r="A1288">
            <v>430</v>
          </cell>
          <cell r="B1288">
            <v>100</v>
          </cell>
        </row>
        <row r="1289">
          <cell r="A1289">
            <v>236</v>
          </cell>
          <cell r="B1289">
            <v>100</v>
          </cell>
        </row>
        <row r="1290">
          <cell r="A1290">
            <v>355</v>
          </cell>
          <cell r="B1290">
            <v>68</v>
          </cell>
        </row>
        <row r="1291">
          <cell r="A1291">
            <v>149</v>
          </cell>
          <cell r="B1291">
            <v>63</v>
          </cell>
        </row>
        <row r="1292">
          <cell r="A1292">
            <v>1171</v>
          </cell>
          <cell r="B1292">
            <v>53</v>
          </cell>
        </row>
        <row r="1293">
          <cell r="A1293">
            <v>309</v>
          </cell>
          <cell r="B1293">
            <v>78</v>
          </cell>
        </row>
        <row r="1294">
          <cell r="A1294">
            <v>648</v>
          </cell>
          <cell r="B1294">
            <v>68</v>
          </cell>
        </row>
        <row r="1295">
          <cell r="A1295">
            <v>728</v>
          </cell>
          <cell r="B1295">
            <v>58</v>
          </cell>
        </row>
        <row r="1296">
          <cell r="A1296">
            <v>570</v>
          </cell>
          <cell r="B1296">
            <v>83</v>
          </cell>
        </row>
        <row r="1297">
          <cell r="A1297">
            <v>540</v>
          </cell>
          <cell r="B1297">
            <v>56</v>
          </cell>
        </row>
        <row r="1298">
          <cell r="A1298">
            <v>715</v>
          </cell>
          <cell r="B1298">
            <v>67</v>
          </cell>
        </row>
        <row r="1299">
          <cell r="A1299">
            <v>464</v>
          </cell>
          <cell r="B1299">
            <v>67</v>
          </cell>
        </row>
        <row r="1300">
          <cell r="A1300">
            <v>746</v>
          </cell>
          <cell r="B1300">
            <v>83</v>
          </cell>
        </row>
        <row r="1301">
          <cell r="A1301">
            <v>665</v>
          </cell>
          <cell r="B1301">
            <v>100</v>
          </cell>
        </row>
        <row r="1302">
          <cell r="A1302">
            <v>410</v>
          </cell>
          <cell r="B1302">
            <v>100</v>
          </cell>
        </row>
        <row r="1303">
          <cell r="A1303">
            <v>269</v>
          </cell>
          <cell r="B1303">
            <v>83</v>
          </cell>
        </row>
        <row r="1304">
          <cell r="A1304">
            <v>533</v>
          </cell>
          <cell r="B1304">
            <v>83</v>
          </cell>
        </row>
        <row r="1305">
          <cell r="A1305">
            <v>252</v>
          </cell>
          <cell r="B1305">
            <v>76</v>
          </cell>
        </row>
        <row r="1306">
          <cell r="A1306">
            <v>531</v>
          </cell>
          <cell r="B1306">
            <v>53</v>
          </cell>
        </row>
        <row r="1307">
          <cell r="A1307">
            <v>82</v>
          </cell>
          <cell r="B1307">
            <v>41</v>
          </cell>
        </row>
        <row r="1308">
          <cell r="A1308">
            <v>453</v>
          </cell>
          <cell r="B1308">
            <v>40</v>
          </cell>
        </row>
        <row r="1309">
          <cell r="A1309">
            <v>1315</v>
          </cell>
          <cell r="B1309">
            <v>43</v>
          </cell>
        </row>
        <row r="1310">
          <cell r="A1310">
            <v>197</v>
          </cell>
          <cell r="B1310">
            <v>100</v>
          </cell>
        </row>
        <row r="1311">
          <cell r="A1311">
            <v>111</v>
          </cell>
          <cell r="B1311">
            <v>83</v>
          </cell>
        </row>
        <row r="1312">
          <cell r="A1312">
            <v>676</v>
          </cell>
          <cell r="B1312">
            <v>70</v>
          </cell>
        </row>
        <row r="1313">
          <cell r="A1313">
            <v>822</v>
          </cell>
          <cell r="B1313">
            <v>73</v>
          </cell>
        </row>
        <row r="1314">
          <cell r="A1314">
            <v>123</v>
          </cell>
          <cell r="B1314">
            <v>75</v>
          </cell>
        </row>
        <row r="1315">
          <cell r="A1315">
            <v>635</v>
          </cell>
          <cell r="B1315">
            <v>75</v>
          </cell>
        </row>
        <row r="1316">
          <cell r="A1316">
            <v>340</v>
          </cell>
          <cell r="B1316">
            <v>75</v>
          </cell>
        </row>
        <row r="1317">
          <cell r="A1317">
            <v>641</v>
          </cell>
          <cell r="B1317">
            <v>78</v>
          </cell>
        </row>
        <row r="1318">
          <cell r="A1318">
            <v>139</v>
          </cell>
          <cell r="B1318">
            <v>83</v>
          </cell>
        </row>
        <row r="1319">
          <cell r="A1319">
            <v>622</v>
          </cell>
          <cell r="B1319">
            <v>67</v>
          </cell>
        </row>
        <row r="1320">
          <cell r="A1320">
            <v>302</v>
          </cell>
          <cell r="B1320">
            <v>82</v>
          </cell>
        </row>
        <row r="1321">
          <cell r="A1321">
            <v>308</v>
          </cell>
          <cell r="B1321">
            <v>83</v>
          </cell>
        </row>
        <row r="1322">
          <cell r="A1322">
            <v>316</v>
          </cell>
          <cell r="B1322">
            <v>83</v>
          </cell>
        </row>
        <row r="1323">
          <cell r="A1323">
            <v>775</v>
          </cell>
          <cell r="B1323">
            <v>83</v>
          </cell>
        </row>
        <row r="1324">
          <cell r="A1324">
            <v>220</v>
          </cell>
          <cell r="B1324">
            <v>100</v>
          </cell>
        </row>
        <row r="1325">
          <cell r="A1325">
            <v>434</v>
          </cell>
          <cell r="B1325">
            <v>67</v>
          </cell>
        </row>
        <row r="1326">
          <cell r="A1326">
            <v>829</v>
          </cell>
          <cell r="B1326">
            <v>56</v>
          </cell>
        </row>
        <row r="1327">
          <cell r="A1327">
            <v>306</v>
          </cell>
          <cell r="B1327">
            <v>51</v>
          </cell>
        </row>
        <row r="1328">
          <cell r="A1328">
            <v>729</v>
          </cell>
          <cell r="B1328">
            <v>56</v>
          </cell>
        </row>
        <row r="1329">
          <cell r="A1329">
            <v>164</v>
          </cell>
          <cell r="B1329">
            <v>37.820680000000003</v>
          </cell>
        </row>
        <row r="1330">
          <cell r="A1330">
            <v>307</v>
          </cell>
          <cell r="B1330">
            <v>27.645890000000001</v>
          </cell>
        </row>
        <row r="1331">
          <cell r="A1331">
            <v>999</v>
          </cell>
          <cell r="B1331">
            <v>49.126010000000001</v>
          </cell>
        </row>
        <row r="1332">
          <cell r="A1332">
            <v>838</v>
          </cell>
          <cell r="B1332">
            <v>25.384820000000001</v>
          </cell>
        </row>
        <row r="1333">
          <cell r="A1333">
            <v>580</v>
          </cell>
          <cell r="B1333">
            <v>21.993220000000001</v>
          </cell>
        </row>
        <row r="1334">
          <cell r="A1334">
            <v>898</v>
          </cell>
          <cell r="B1334">
            <v>78.280869999999993</v>
          </cell>
        </row>
        <row r="1335">
          <cell r="A1335">
            <v>528</v>
          </cell>
          <cell r="B1335">
            <v>32.168010000000002</v>
          </cell>
        </row>
        <row r="1336">
          <cell r="A1336">
            <v>431</v>
          </cell>
          <cell r="B1336">
            <v>42.342820000000003</v>
          </cell>
        </row>
        <row r="1337">
          <cell r="A1337">
            <v>92</v>
          </cell>
          <cell r="B1337">
            <v>45.73442</v>
          </cell>
        </row>
        <row r="1338">
          <cell r="A1338">
            <v>211</v>
          </cell>
          <cell r="B1338">
            <v>58.170279999999998</v>
          </cell>
        </row>
        <row r="1339">
          <cell r="A1339">
            <v>265</v>
          </cell>
          <cell r="B1339">
            <v>49.126010000000001</v>
          </cell>
        </row>
        <row r="1340">
          <cell r="A1340">
            <v>892</v>
          </cell>
          <cell r="B1340">
            <v>73.829769999999996</v>
          </cell>
        </row>
        <row r="1341">
          <cell r="A1341">
            <v>1095</v>
          </cell>
          <cell r="B1341">
            <v>100</v>
          </cell>
        </row>
        <row r="1342">
          <cell r="A1342">
            <v>158</v>
          </cell>
          <cell r="B1342">
            <v>75.258120000000005</v>
          </cell>
        </row>
        <row r="1343">
          <cell r="A1343">
            <v>466</v>
          </cell>
          <cell r="B1343">
            <v>0.1022701</v>
          </cell>
        </row>
        <row r="1344">
          <cell r="A1344">
            <v>1690</v>
          </cell>
          <cell r="B1344">
            <v>88.309139999999999</v>
          </cell>
        </row>
        <row r="1345">
          <cell r="A1345">
            <v>264</v>
          </cell>
          <cell r="B1345">
            <v>88.309139999999999</v>
          </cell>
        </row>
        <row r="1346">
          <cell r="A1346">
            <v>475</v>
          </cell>
          <cell r="B1346">
            <v>88.309139999999999</v>
          </cell>
        </row>
        <row r="1347">
          <cell r="A1347">
            <v>739</v>
          </cell>
          <cell r="B1347">
            <v>88.309139999999999</v>
          </cell>
        </row>
        <row r="1348">
          <cell r="A1348">
            <v>644</v>
          </cell>
          <cell r="B1348">
            <v>34.429079999999999</v>
          </cell>
        </row>
        <row r="1349">
          <cell r="A1349">
            <v>359</v>
          </cell>
          <cell r="B1349">
            <v>71.083309999999997</v>
          </cell>
        </row>
        <row r="1350">
          <cell r="A1350">
            <v>929</v>
          </cell>
          <cell r="B1350">
            <v>78.227919999999997</v>
          </cell>
        </row>
        <row r="1351">
          <cell r="A1351">
            <v>864</v>
          </cell>
          <cell r="B1351">
            <v>77.323009999999996</v>
          </cell>
        </row>
        <row r="1352">
          <cell r="A1352">
            <v>430</v>
          </cell>
          <cell r="B1352">
            <v>72.901470000000003</v>
          </cell>
        </row>
        <row r="1353">
          <cell r="A1353">
            <v>158</v>
          </cell>
          <cell r="B1353">
            <v>24.254290000000001</v>
          </cell>
        </row>
        <row r="1354">
          <cell r="A1354">
            <v>483</v>
          </cell>
          <cell r="B1354">
            <v>51.387079999999997</v>
          </cell>
        </row>
        <row r="1355">
          <cell r="A1355">
            <v>541</v>
          </cell>
          <cell r="B1355">
            <v>75.258120000000005</v>
          </cell>
        </row>
        <row r="1356">
          <cell r="A1356">
            <v>600</v>
          </cell>
          <cell r="B1356">
            <v>76.421059999999997</v>
          </cell>
        </row>
        <row r="1357">
          <cell r="A1357">
            <v>1061</v>
          </cell>
          <cell r="B1357">
            <v>8.4268219999999996</v>
          </cell>
        </row>
        <row r="1358">
          <cell r="A1358">
            <v>806</v>
          </cell>
          <cell r="B1358">
            <v>73.829769999999996</v>
          </cell>
        </row>
        <row r="1359">
          <cell r="A1359">
            <v>1214</v>
          </cell>
          <cell r="B1359">
            <v>73.202029999999993</v>
          </cell>
        </row>
        <row r="1360">
          <cell r="A1360">
            <v>317</v>
          </cell>
          <cell r="B1360">
            <v>41.21228</v>
          </cell>
        </row>
        <row r="1361">
          <cell r="A1361">
            <v>224</v>
          </cell>
          <cell r="B1361">
            <v>73.202029999999993</v>
          </cell>
        </row>
        <row r="1362">
          <cell r="A1362">
            <v>817</v>
          </cell>
          <cell r="B1362">
            <v>75.258120000000005</v>
          </cell>
        </row>
        <row r="1363">
          <cell r="A1363">
            <v>967</v>
          </cell>
          <cell r="B1363">
            <v>77.323009999999996</v>
          </cell>
        </row>
        <row r="1364">
          <cell r="A1364">
            <v>607</v>
          </cell>
          <cell r="B1364">
            <v>71.122540000000001</v>
          </cell>
        </row>
        <row r="1365">
          <cell r="A1365">
            <v>331</v>
          </cell>
          <cell r="B1365">
            <v>74.233410000000006</v>
          </cell>
        </row>
        <row r="1366">
          <cell r="A1366">
            <v>264</v>
          </cell>
          <cell r="B1366">
            <v>74.769409999999993</v>
          </cell>
        </row>
        <row r="1367">
          <cell r="A1367">
            <v>390</v>
          </cell>
          <cell r="B1367">
            <v>14.07949</v>
          </cell>
        </row>
        <row r="1368">
          <cell r="A1368">
            <v>295</v>
          </cell>
          <cell r="B1368">
            <v>58.170279999999998</v>
          </cell>
        </row>
        <row r="1369">
          <cell r="A1369">
            <v>845</v>
          </cell>
          <cell r="B1369">
            <v>70.075710000000001</v>
          </cell>
        </row>
        <row r="1370">
          <cell r="A1370">
            <v>106</v>
          </cell>
          <cell r="B1370">
            <v>71.98563</v>
          </cell>
        </row>
        <row r="1371">
          <cell r="A1371">
            <v>1214</v>
          </cell>
          <cell r="B1371">
            <v>73.202029999999993</v>
          </cell>
        </row>
        <row r="1372">
          <cell r="A1372">
            <v>704</v>
          </cell>
          <cell r="B1372">
            <v>78.227919999999997</v>
          </cell>
        </row>
        <row r="1373">
          <cell r="A1373">
            <v>158</v>
          </cell>
          <cell r="B1373">
            <v>77.323009999999996</v>
          </cell>
        </row>
        <row r="1374">
          <cell r="A1374">
            <v>158</v>
          </cell>
          <cell r="B1374">
            <v>88.309139999999999</v>
          </cell>
        </row>
        <row r="1375">
          <cell r="A1375">
            <v>1162</v>
          </cell>
          <cell r="B1375">
            <v>76.275149999999996</v>
          </cell>
        </row>
        <row r="1376">
          <cell r="A1376">
            <v>679</v>
          </cell>
          <cell r="B1376">
            <v>72.164829999999995</v>
          </cell>
        </row>
        <row r="1377">
          <cell r="A1377">
            <v>930</v>
          </cell>
          <cell r="B1377">
            <v>76.421059999999997</v>
          </cell>
        </row>
        <row r="1378">
          <cell r="A1378">
            <v>264</v>
          </cell>
          <cell r="B1378">
            <v>70.075710000000001</v>
          </cell>
        </row>
        <row r="1379">
          <cell r="A1379">
            <v>417</v>
          </cell>
          <cell r="B1379">
            <v>75.258120000000005</v>
          </cell>
        </row>
        <row r="1380">
          <cell r="A1380">
            <v>475</v>
          </cell>
          <cell r="B1380">
            <v>5.0352269999999999</v>
          </cell>
        </row>
        <row r="1381">
          <cell r="A1381">
            <v>475</v>
          </cell>
          <cell r="B1381">
            <v>6.1657590000000004</v>
          </cell>
        </row>
        <row r="1382">
          <cell r="A1382">
            <v>286</v>
          </cell>
          <cell r="B1382">
            <v>77.283259999999999</v>
          </cell>
        </row>
        <row r="1383">
          <cell r="A1383">
            <v>739</v>
          </cell>
          <cell r="B1383">
            <v>75.258120000000005</v>
          </cell>
        </row>
        <row r="1384">
          <cell r="A1384">
            <v>529</v>
          </cell>
          <cell r="B1384">
            <v>77.975110000000001</v>
          </cell>
        </row>
        <row r="1385">
          <cell r="A1385">
            <v>1214</v>
          </cell>
          <cell r="B1385">
            <v>76.421059999999997</v>
          </cell>
        </row>
        <row r="1386">
          <cell r="A1386">
            <v>683</v>
          </cell>
          <cell r="B1386">
            <v>38.951210000000003</v>
          </cell>
        </row>
        <row r="1387">
          <cell r="A1387">
            <v>1450</v>
          </cell>
          <cell r="B1387">
            <v>24.254290000000001</v>
          </cell>
        </row>
        <row r="1388">
          <cell r="A1388">
            <v>317</v>
          </cell>
          <cell r="B1388">
            <v>46.86495</v>
          </cell>
        </row>
        <row r="1389">
          <cell r="A1389">
            <v>593</v>
          </cell>
          <cell r="B1389">
            <v>72.164829999999995</v>
          </cell>
        </row>
        <row r="1390">
          <cell r="A1390">
            <v>1320</v>
          </cell>
          <cell r="B1390">
            <v>41.21228</v>
          </cell>
        </row>
        <row r="1391">
          <cell r="A1391">
            <v>113</v>
          </cell>
          <cell r="B1391">
            <v>100</v>
          </cell>
        </row>
        <row r="1392">
          <cell r="A1392">
            <v>637</v>
          </cell>
          <cell r="B1392">
            <v>73.692750000000004</v>
          </cell>
        </row>
        <row r="1393">
          <cell r="A1393">
            <v>831</v>
          </cell>
          <cell r="B1393">
            <v>79.98348</v>
          </cell>
        </row>
        <row r="1394">
          <cell r="A1394">
            <v>324</v>
          </cell>
          <cell r="B1394">
            <v>79.968029999999999</v>
          </cell>
        </row>
        <row r="1395">
          <cell r="A1395">
            <v>520</v>
          </cell>
          <cell r="B1395">
            <v>79.968029999999999</v>
          </cell>
        </row>
        <row r="1396">
          <cell r="A1396">
            <v>197</v>
          </cell>
          <cell r="B1396">
            <v>74.939430000000002</v>
          </cell>
        </row>
        <row r="1397">
          <cell r="A1397">
            <v>881</v>
          </cell>
          <cell r="B1397">
            <v>79.564220000000006</v>
          </cell>
        </row>
        <row r="1398">
          <cell r="A1398">
            <v>536</v>
          </cell>
          <cell r="B1398">
            <v>79.671670000000006</v>
          </cell>
        </row>
        <row r="1399">
          <cell r="A1399">
            <v>409</v>
          </cell>
          <cell r="B1399">
            <v>74.938450000000003</v>
          </cell>
        </row>
        <row r="1400">
          <cell r="A1400">
            <v>1296</v>
          </cell>
          <cell r="B1400">
            <v>77.160020000000003</v>
          </cell>
        </row>
        <row r="1401">
          <cell r="A1401">
            <v>746</v>
          </cell>
          <cell r="B1401">
            <v>79.564220000000006</v>
          </cell>
        </row>
        <row r="1402">
          <cell r="A1402">
            <v>158</v>
          </cell>
          <cell r="B1402">
            <v>32.168010000000002</v>
          </cell>
        </row>
        <row r="1403">
          <cell r="A1403">
            <v>699</v>
          </cell>
          <cell r="B1403">
            <v>79.564220000000006</v>
          </cell>
        </row>
        <row r="1404">
          <cell r="A1404">
            <v>469</v>
          </cell>
          <cell r="B1404">
            <v>79.564220000000006</v>
          </cell>
        </row>
        <row r="1405">
          <cell r="A1405">
            <v>308</v>
          </cell>
          <cell r="B1405">
            <v>77.280100000000004</v>
          </cell>
        </row>
        <row r="1406">
          <cell r="A1406">
            <v>1138</v>
          </cell>
          <cell r="B1406">
            <v>77.280100000000004</v>
          </cell>
        </row>
        <row r="1407">
          <cell r="A1407">
            <v>1588</v>
          </cell>
          <cell r="B1407">
            <v>79.98348</v>
          </cell>
        </row>
        <row r="1408">
          <cell r="A1408">
            <v>185</v>
          </cell>
          <cell r="B1408">
            <v>0</v>
          </cell>
        </row>
        <row r="1409">
          <cell r="A1409">
            <v>781</v>
          </cell>
          <cell r="B1409">
            <v>79.671670000000006</v>
          </cell>
        </row>
        <row r="1410">
          <cell r="A1410">
            <v>124</v>
          </cell>
          <cell r="B1410">
            <v>79.564220000000006</v>
          </cell>
        </row>
        <row r="1411">
          <cell r="A1411">
            <v>226</v>
          </cell>
          <cell r="B1411">
            <v>72.458439999999996</v>
          </cell>
        </row>
        <row r="1412">
          <cell r="A1412">
            <v>270</v>
          </cell>
          <cell r="B1412">
            <v>28.62106</v>
          </cell>
        </row>
        <row r="1413">
          <cell r="A1413">
            <v>581</v>
          </cell>
          <cell r="B1413">
            <v>25.384820000000001</v>
          </cell>
        </row>
        <row r="1414">
          <cell r="A1414">
            <v>1145</v>
          </cell>
          <cell r="B1414">
            <v>72.90916</v>
          </cell>
        </row>
        <row r="1415">
          <cell r="A1415">
            <v>199</v>
          </cell>
          <cell r="B1415">
            <v>40.51755</v>
          </cell>
        </row>
        <row r="1416">
          <cell r="A1416">
            <v>1422</v>
          </cell>
          <cell r="B1416">
            <v>1.6233770000000001</v>
          </cell>
        </row>
        <row r="1417">
          <cell r="A1417">
            <v>707</v>
          </cell>
          <cell r="B1417">
            <v>8.1097470000000005</v>
          </cell>
        </row>
        <row r="1418">
          <cell r="A1418">
            <v>628</v>
          </cell>
          <cell r="B1418">
            <v>79.671670000000006</v>
          </cell>
        </row>
        <row r="1419">
          <cell r="A1419">
            <v>283</v>
          </cell>
          <cell r="B1419">
            <v>79.968029999999999</v>
          </cell>
        </row>
        <row r="1420">
          <cell r="A1420">
            <v>746</v>
          </cell>
          <cell r="B1420">
            <v>10.529680000000001</v>
          </cell>
        </row>
        <row r="1421">
          <cell r="A1421">
            <v>431</v>
          </cell>
          <cell r="B1421">
            <v>70.851560000000006</v>
          </cell>
        </row>
        <row r="1422">
          <cell r="A1422">
            <v>324</v>
          </cell>
          <cell r="B1422">
            <v>89.75076</v>
          </cell>
        </row>
        <row r="1423">
          <cell r="A1423">
            <v>317</v>
          </cell>
          <cell r="B1423">
            <v>17.47109</v>
          </cell>
        </row>
        <row r="1424">
          <cell r="A1424">
            <v>415</v>
          </cell>
          <cell r="B1424">
            <v>79.671670000000006</v>
          </cell>
        </row>
        <row r="1425">
          <cell r="A1425">
            <v>603</v>
          </cell>
          <cell r="B1425">
            <v>78.975369999999998</v>
          </cell>
        </row>
        <row r="1426">
          <cell r="A1426">
            <v>440</v>
          </cell>
          <cell r="B1426">
            <v>79.671670000000006</v>
          </cell>
        </row>
        <row r="1427">
          <cell r="A1427">
            <v>419</v>
          </cell>
          <cell r="B1427">
            <v>78.475880000000004</v>
          </cell>
        </row>
        <row r="1428">
          <cell r="A1428">
            <v>259</v>
          </cell>
          <cell r="B1428">
            <v>8.4271139999999995</v>
          </cell>
        </row>
        <row r="1429">
          <cell r="A1429">
            <v>996</v>
          </cell>
          <cell r="B1429">
            <v>77.160020000000003</v>
          </cell>
        </row>
        <row r="1430">
          <cell r="A1430">
            <v>69</v>
          </cell>
          <cell r="B1430">
            <v>45.925040000000003</v>
          </cell>
        </row>
        <row r="1431">
          <cell r="A1431">
            <v>535</v>
          </cell>
          <cell r="B1431">
            <v>72.894059999999996</v>
          </cell>
        </row>
        <row r="1432">
          <cell r="A1432">
            <v>161</v>
          </cell>
          <cell r="B1432">
            <v>79.671670000000006</v>
          </cell>
        </row>
        <row r="1433">
          <cell r="A1433">
            <v>135</v>
          </cell>
          <cell r="B1433">
            <v>78.475880000000004</v>
          </cell>
        </row>
        <row r="1434">
          <cell r="A1434">
            <v>350</v>
          </cell>
          <cell r="B1434">
            <v>49.126010000000001</v>
          </cell>
        </row>
        <row r="1435">
          <cell r="A1435">
            <v>254</v>
          </cell>
          <cell r="B1435">
            <v>79.671670000000006</v>
          </cell>
        </row>
        <row r="1436">
          <cell r="A1436">
            <v>894</v>
          </cell>
          <cell r="B1436">
            <v>25.451979999999999</v>
          </cell>
        </row>
        <row r="1437">
          <cell r="A1437">
            <v>253</v>
          </cell>
          <cell r="B1437">
            <v>7.0850730000000004</v>
          </cell>
        </row>
        <row r="1438">
          <cell r="A1438">
            <v>340</v>
          </cell>
          <cell r="B1438">
            <v>45.979689999999998</v>
          </cell>
        </row>
        <row r="1439">
          <cell r="A1439">
            <v>267</v>
          </cell>
          <cell r="B1439">
            <v>88.309139999999999</v>
          </cell>
        </row>
        <row r="1440">
          <cell r="A1440">
            <v>158</v>
          </cell>
          <cell r="B1440">
            <v>88.309139999999999</v>
          </cell>
        </row>
        <row r="1441">
          <cell r="A1441">
            <v>820</v>
          </cell>
          <cell r="B1441">
            <v>88.309139999999999</v>
          </cell>
        </row>
        <row r="1442">
          <cell r="A1442">
            <v>708</v>
          </cell>
          <cell r="B1442">
            <v>76.275149999999996</v>
          </cell>
        </row>
        <row r="1443">
          <cell r="A1443">
            <v>167</v>
          </cell>
          <cell r="B1443">
            <v>76.421059999999997</v>
          </cell>
        </row>
        <row r="1444">
          <cell r="A1444">
            <v>370</v>
          </cell>
          <cell r="B1444">
            <v>47.995480000000001</v>
          </cell>
        </row>
        <row r="1445">
          <cell r="A1445">
            <v>488</v>
          </cell>
          <cell r="B1445">
            <v>73.202029999999993</v>
          </cell>
        </row>
        <row r="1446">
          <cell r="A1446">
            <v>313</v>
          </cell>
          <cell r="B1446">
            <v>77.283259999999999</v>
          </cell>
        </row>
        <row r="1447">
          <cell r="A1447">
            <v>1095</v>
          </cell>
          <cell r="B1447">
            <v>24.254290000000001</v>
          </cell>
        </row>
        <row r="1448">
          <cell r="A1448">
            <v>1555</v>
          </cell>
          <cell r="B1448">
            <v>28.776420000000002</v>
          </cell>
        </row>
        <row r="1449">
          <cell r="A1449">
            <v>284</v>
          </cell>
          <cell r="B1449">
            <v>70.075710000000001</v>
          </cell>
        </row>
        <row r="1450">
          <cell r="A1450">
            <v>414</v>
          </cell>
          <cell r="B1450">
            <v>42.342820000000003</v>
          </cell>
        </row>
        <row r="1451">
          <cell r="A1451">
            <v>637</v>
          </cell>
          <cell r="B1451">
            <v>71.122540000000001</v>
          </cell>
        </row>
        <row r="1452">
          <cell r="A1452">
            <v>1124</v>
          </cell>
          <cell r="B1452">
            <v>88.309139999999999</v>
          </cell>
        </row>
        <row r="1453">
          <cell r="A1453">
            <v>1030</v>
          </cell>
          <cell r="B1453">
            <v>88.309139999999999</v>
          </cell>
        </row>
        <row r="1454">
          <cell r="A1454">
            <v>1133</v>
          </cell>
          <cell r="B1454">
            <v>88.309139999999999</v>
          </cell>
        </row>
        <row r="1455">
          <cell r="A1455">
            <v>567</v>
          </cell>
          <cell r="B1455">
            <v>73.829769999999996</v>
          </cell>
        </row>
        <row r="1456">
          <cell r="A1456">
            <v>453</v>
          </cell>
          <cell r="B1456">
            <v>100</v>
          </cell>
        </row>
        <row r="1457">
          <cell r="A1457">
            <v>372</v>
          </cell>
          <cell r="B1457">
            <v>51.387079999999997</v>
          </cell>
        </row>
        <row r="1458">
          <cell r="A1458">
            <v>278</v>
          </cell>
          <cell r="B1458">
            <v>73.202029999999993</v>
          </cell>
        </row>
        <row r="1459">
          <cell r="A1459">
            <v>721</v>
          </cell>
          <cell r="B1459">
            <v>31.037479999999999</v>
          </cell>
        </row>
        <row r="1460">
          <cell r="A1460">
            <v>804</v>
          </cell>
          <cell r="B1460">
            <v>41.21228</v>
          </cell>
        </row>
        <row r="1461">
          <cell r="A1461">
            <v>1209</v>
          </cell>
          <cell r="B1461">
            <v>76.275149999999996</v>
          </cell>
        </row>
        <row r="1462">
          <cell r="A1462">
            <v>536</v>
          </cell>
          <cell r="B1462">
            <v>32.168010000000002</v>
          </cell>
        </row>
        <row r="1463">
          <cell r="A1463">
            <v>170</v>
          </cell>
          <cell r="B1463">
            <v>54.778680000000001</v>
          </cell>
        </row>
        <row r="1464">
          <cell r="A1464">
            <v>328</v>
          </cell>
          <cell r="B1464">
            <v>74.233410000000006</v>
          </cell>
        </row>
        <row r="1465">
          <cell r="A1465">
            <v>121</v>
          </cell>
          <cell r="B1465">
            <v>78.227919999999997</v>
          </cell>
        </row>
        <row r="1466">
          <cell r="A1466">
            <v>656</v>
          </cell>
          <cell r="B1466">
            <v>73.202029999999993</v>
          </cell>
        </row>
        <row r="1467">
          <cell r="A1467">
            <v>2836</v>
          </cell>
          <cell r="B1467">
            <v>42.342820000000003</v>
          </cell>
        </row>
        <row r="1468">
          <cell r="A1468">
            <v>1850</v>
          </cell>
          <cell r="B1468">
            <v>46.86495</v>
          </cell>
        </row>
        <row r="1469">
          <cell r="A1469">
            <v>996</v>
          </cell>
          <cell r="B1469">
            <v>74.233410000000006</v>
          </cell>
        </row>
        <row r="1470">
          <cell r="A1470">
            <v>2207</v>
          </cell>
          <cell r="B1470">
            <v>78.280869999999993</v>
          </cell>
        </row>
        <row r="1471">
          <cell r="A1471">
            <v>191</v>
          </cell>
          <cell r="B1471">
            <v>75.258120000000005</v>
          </cell>
        </row>
        <row r="1472">
          <cell r="A1472">
            <v>1020</v>
          </cell>
          <cell r="B1472">
            <v>41.21228</v>
          </cell>
        </row>
        <row r="1473">
          <cell r="A1473">
            <v>657</v>
          </cell>
          <cell r="B1473">
            <v>49.126010000000001</v>
          </cell>
        </row>
        <row r="1474">
          <cell r="A1474">
            <v>768</v>
          </cell>
          <cell r="B1474">
            <v>73.829769999999996</v>
          </cell>
        </row>
        <row r="1475">
          <cell r="A1475">
            <v>123</v>
          </cell>
          <cell r="B1475">
            <v>1.643624</v>
          </cell>
        </row>
        <row r="1476">
          <cell r="A1476">
            <v>1330</v>
          </cell>
          <cell r="B1476">
            <v>59.300809999999998</v>
          </cell>
        </row>
        <row r="1477">
          <cell r="A1477">
            <v>1056</v>
          </cell>
          <cell r="B1477">
            <v>57.039749999999998</v>
          </cell>
        </row>
        <row r="1478">
          <cell r="A1478">
            <v>158</v>
          </cell>
          <cell r="B1478">
            <v>77.726200000000006</v>
          </cell>
        </row>
        <row r="1479">
          <cell r="A1479">
            <v>448</v>
          </cell>
          <cell r="B1479">
            <v>75.759280000000004</v>
          </cell>
        </row>
        <row r="1480">
          <cell r="A1480">
            <v>604</v>
          </cell>
          <cell r="B1480">
            <v>76.275149999999996</v>
          </cell>
        </row>
        <row r="1481">
          <cell r="A1481">
            <v>580</v>
          </cell>
          <cell r="B1481">
            <v>74.233410000000006</v>
          </cell>
        </row>
        <row r="1482">
          <cell r="A1482">
            <v>682</v>
          </cell>
          <cell r="B1482">
            <v>78.280869999999993</v>
          </cell>
        </row>
        <row r="1483">
          <cell r="A1483">
            <v>888</v>
          </cell>
          <cell r="B1483">
            <v>76.275149999999996</v>
          </cell>
        </row>
        <row r="1484">
          <cell r="A1484">
            <v>356</v>
          </cell>
          <cell r="B1484">
            <v>78.280869999999993</v>
          </cell>
        </row>
        <row r="1485">
          <cell r="A1485">
            <v>165</v>
          </cell>
          <cell r="B1485">
            <v>70.075710000000001</v>
          </cell>
        </row>
        <row r="1486">
          <cell r="A1486">
            <v>186</v>
          </cell>
          <cell r="B1486">
            <v>78.280869999999993</v>
          </cell>
        </row>
        <row r="1487">
          <cell r="A1487">
            <v>456</v>
          </cell>
          <cell r="B1487">
            <v>75.258120000000005</v>
          </cell>
        </row>
        <row r="1488">
          <cell r="A1488">
            <v>1003</v>
          </cell>
          <cell r="B1488">
            <v>77.283259999999999</v>
          </cell>
        </row>
        <row r="1489">
          <cell r="A1489">
            <v>830</v>
          </cell>
          <cell r="B1489">
            <v>74.233410000000006</v>
          </cell>
        </row>
        <row r="1490">
          <cell r="A1490">
            <v>253</v>
          </cell>
          <cell r="B1490">
            <v>78.280869999999993</v>
          </cell>
        </row>
        <row r="1491">
          <cell r="A1491">
            <v>694</v>
          </cell>
          <cell r="B1491">
            <v>74.233410000000006</v>
          </cell>
        </row>
        <row r="1492">
          <cell r="A1492">
            <v>205</v>
          </cell>
          <cell r="B1492">
            <v>73.702590000000001</v>
          </cell>
        </row>
        <row r="1493">
          <cell r="A1493">
            <v>211</v>
          </cell>
          <cell r="B1493">
            <v>77.774829999999994</v>
          </cell>
        </row>
        <row r="1494">
          <cell r="A1494">
            <v>581</v>
          </cell>
          <cell r="B1494">
            <v>70.075710000000001</v>
          </cell>
        </row>
        <row r="1495">
          <cell r="A1495">
            <v>290</v>
          </cell>
          <cell r="B1495">
            <v>76.813490000000002</v>
          </cell>
        </row>
        <row r="1496">
          <cell r="A1496">
            <v>106</v>
          </cell>
          <cell r="B1496">
            <v>77.283259999999999</v>
          </cell>
        </row>
        <row r="1497">
          <cell r="A1497">
            <v>1147</v>
          </cell>
          <cell r="B1497">
            <v>46.86495</v>
          </cell>
        </row>
        <row r="1498">
          <cell r="A1498">
            <v>451</v>
          </cell>
          <cell r="B1498">
            <v>55.909210000000002</v>
          </cell>
        </row>
        <row r="1499">
          <cell r="A1499">
            <v>528</v>
          </cell>
          <cell r="B1499">
            <v>73.202029999999993</v>
          </cell>
        </row>
        <row r="1500">
          <cell r="A1500">
            <v>1346</v>
          </cell>
          <cell r="B1500">
            <v>76.421059999999997</v>
          </cell>
        </row>
        <row r="1501">
          <cell r="A1501">
            <v>555</v>
          </cell>
          <cell r="B1501">
            <v>71.615120000000005</v>
          </cell>
        </row>
        <row r="1502">
          <cell r="A1502">
            <v>370</v>
          </cell>
          <cell r="B1502">
            <v>87.537360000000007</v>
          </cell>
        </row>
        <row r="1503">
          <cell r="A1503">
            <v>264</v>
          </cell>
          <cell r="B1503">
            <v>76.813490000000002</v>
          </cell>
        </row>
        <row r="1504">
          <cell r="A1504">
            <v>133</v>
          </cell>
          <cell r="B1504">
            <v>88.309139999999999</v>
          </cell>
        </row>
        <row r="1505">
          <cell r="A1505">
            <v>168</v>
          </cell>
          <cell r="B1505">
            <v>71.98563</v>
          </cell>
        </row>
        <row r="1506">
          <cell r="A1506">
            <v>613</v>
          </cell>
          <cell r="B1506">
            <v>76.773020000000002</v>
          </cell>
        </row>
        <row r="1507">
          <cell r="A1507">
            <v>497</v>
          </cell>
          <cell r="B1507">
            <v>88.309139999999999</v>
          </cell>
        </row>
        <row r="1508">
          <cell r="A1508">
            <v>168</v>
          </cell>
          <cell r="B1508">
            <v>78.280869999999993</v>
          </cell>
        </row>
        <row r="1509">
          <cell r="A1509">
            <v>337</v>
          </cell>
          <cell r="B1509">
            <v>71.122540000000001</v>
          </cell>
        </row>
        <row r="1510">
          <cell r="A1510">
            <v>168</v>
          </cell>
          <cell r="B1510">
            <v>78.280869999999993</v>
          </cell>
        </row>
        <row r="1511">
          <cell r="A1511">
            <v>412</v>
          </cell>
          <cell r="B1511">
            <v>59.300809999999998</v>
          </cell>
        </row>
        <row r="1512">
          <cell r="A1512">
            <v>238</v>
          </cell>
          <cell r="B1512">
            <v>88.309139999999999</v>
          </cell>
        </row>
        <row r="1513">
          <cell r="A1513">
            <v>158</v>
          </cell>
          <cell r="B1513">
            <v>74.233410000000006</v>
          </cell>
        </row>
        <row r="1514">
          <cell r="A1514">
            <v>186</v>
          </cell>
          <cell r="B1514">
            <v>72.662199999999999</v>
          </cell>
        </row>
        <row r="1515">
          <cell r="A1515">
            <v>320</v>
          </cell>
          <cell r="B1515">
            <v>71.866479999999996</v>
          </cell>
        </row>
        <row r="1516">
          <cell r="A1516">
            <v>317</v>
          </cell>
          <cell r="B1516">
            <v>70.075710000000001</v>
          </cell>
        </row>
        <row r="1517">
          <cell r="A1517">
            <v>256</v>
          </cell>
          <cell r="B1517">
            <v>76.275149999999996</v>
          </cell>
        </row>
        <row r="1518">
          <cell r="A1518">
            <v>1339</v>
          </cell>
          <cell r="B1518">
            <v>70.075710000000001</v>
          </cell>
        </row>
        <row r="1519">
          <cell r="A1519">
            <v>422</v>
          </cell>
          <cell r="B1519">
            <v>77.283259999999999</v>
          </cell>
        </row>
        <row r="1520">
          <cell r="A1520">
            <v>429</v>
          </cell>
          <cell r="B1520">
            <v>38.951210000000003</v>
          </cell>
        </row>
        <row r="1521">
          <cell r="A1521">
            <v>317</v>
          </cell>
          <cell r="B1521">
            <v>27.645890000000001</v>
          </cell>
        </row>
        <row r="1522">
          <cell r="A1522">
            <v>487</v>
          </cell>
          <cell r="B1522">
            <v>74.233410000000006</v>
          </cell>
        </row>
        <row r="1523">
          <cell r="A1523">
            <v>350</v>
          </cell>
          <cell r="B1523">
            <v>44.603879999999997</v>
          </cell>
        </row>
        <row r="1524">
          <cell r="A1524">
            <v>378</v>
          </cell>
          <cell r="B1524">
            <v>76.275149999999996</v>
          </cell>
        </row>
        <row r="1525">
          <cell r="A1525">
            <v>330</v>
          </cell>
          <cell r="B1525">
            <v>78.280869999999993</v>
          </cell>
        </row>
        <row r="1526">
          <cell r="A1526">
            <v>807</v>
          </cell>
          <cell r="B1526">
            <v>73.202029999999993</v>
          </cell>
        </row>
        <row r="1527">
          <cell r="A1527">
            <v>165</v>
          </cell>
          <cell r="B1527">
            <v>12.94896</v>
          </cell>
        </row>
        <row r="1528">
          <cell r="A1528">
            <v>303</v>
          </cell>
          <cell r="B1528">
            <v>78.280869999999993</v>
          </cell>
        </row>
        <row r="1529">
          <cell r="A1529">
            <v>532</v>
          </cell>
          <cell r="B1529">
            <v>76.773020000000002</v>
          </cell>
        </row>
        <row r="1530">
          <cell r="A1530">
            <v>528</v>
          </cell>
          <cell r="B1530">
            <v>70.075710000000001</v>
          </cell>
        </row>
        <row r="1531">
          <cell r="A1531">
            <v>380</v>
          </cell>
          <cell r="B1531">
            <v>77.283259999999999</v>
          </cell>
        </row>
        <row r="1532">
          <cell r="A1532">
            <v>138</v>
          </cell>
          <cell r="B1532">
            <v>73.202029999999993</v>
          </cell>
        </row>
        <row r="1533">
          <cell r="A1533">
            <v>296</v>
          </cell>
          <cell r="B1533">
            <v>12.94896</v>
          </cell>
        </row>
        <row r="1534">
          <cell r="A1534">
            <v>1078</v>
          </cell>
          <cell r="B1534">
            <v>47.995480000000001</v>
          </cell>
        </row>
        <row r="1535">
          <cell r="A1535">
            <v>560</v>
          </cell>
          <cell r="B1535">
            <v>76.813490000000002</v>
          </cell>
        </row>
        <row r="1536">
          <cell r="A1536">
            <v>1407</v>
          </cell>
          <cell r="B1536">
            <v>87.537379999999999</v>
          </cell>
        </row>
        <row r="1537">
          <cell r="A1537">
            <v>190</v>
          </cell>
          <cell r="B1537">
            <v>88.309139999999999</v>
          </cell>
        </row>
        <row r="1538">
          <cell r="A1538">
            <v>142</v>
          </cell>
          <cell r="B1538">
            <v>54.778680000000001</v>
          </cell>
        </row>
        <row r="1539">
          <cell r="A1539">
            <v>179</v>
          </cell>
          <cell r="B1539">
            <v>55.909210000000002</v>
          </cell>
        </row>
        <row r="1540">
          <cell r="A1540">
            <v>106</v>
          </cell>
          <cell r="B1540">
            <v>77.283259999999999</v>
          </cell>
        </row>
        <row r="1541">
          <cell r="A1541">
            <v>316</v>
          </cell>
          <cell r="B1541">
            <v>72.164829999999995</v>
          </cell>
        </row>
        <row r="1542">
          <cell r="A1542">
            <v>1083</v>
          </cell>
          <cell r="B1542">
            <v>75.719179999999994</v>
          </cell>
        </row>
        <row r="1543">
          <cell r="A1543">
            <v>500</v>
          </cell>
          <cell r="B1543">
            <v>70.075710000000001</v>
          </cell>
        </row>
        <row r="1544">
          <cell r="A1544">
            <v>1180</v>
          </cell>
          <cell r="B1544">
            <v>91</v>
          </cell>
        </row>
        <row r="1545">
          <cell r="A1545">
            <v>1180</v>
          </cell>
          <cell r="B1545">
            <v>93</v>
          </cell>
        </row>
        <row r="1546">
          <cell r="A1546">
            <v>237</v>
          </cell>
          <cell r="B1546">
            <v>90</v>
          </cell>
        </row>
        <row r="1547">
          <cell r="A1547">
            <v>590</v>
          </cell>
          <cell r="B1547">
            <v>66</v>
          </cell>
        </row>
        <row r="1548">
          <cell r="A1548">
            <v>900</v>
          </cell>
          <cell r="B1548">
            <v>59</v>
          </cell>
        </row>
        <row r="1549">
          <cell r="A1549">
            <v>494</v>
          </cell>
          <cell r="B1549">
            <v>95</v>
          </cell>
        </row>
        <row r="1550">
          <cell r="A1550">
            <v>807</v>
          </cell>
          <cell r="B1550">
            <v>56</v>
          </cell>
        </row>
        <row r="1551">
          <cell r="A1551">
            <v>2115</v>
          </cell>
          <cell r="B1551">
            <v>100</v>
          </cell>
        </row>
        <row r="1552">
          <cell r="A1552">
            <v>560</v>
          </cell>
          <cell r="B1552">
            <v>89</v>
          </cell>
        </row>
        <row r="1553">
          <cell r="A1553">
            <v>600</v>
          </cell>
          <cell r="B1553">
            <v>89</v>
          </cell>
        </row>
        <row r="1554">
          <cell r="A1554">
            <v>1000</v>
          </cell>
          <cell r="B1554">
            <v>90</v>
          </cell>
        </row>
        <row r="1555">
          <cell r="A1555">
            <v>255</v>
          </cell>
          <cell r="B1555">
            <v>94</v>
          </cell>
        </row>
        <row r="1556">
          <cell r="A1556">
            <v>232</v>
          </cell>
          <cell r="B1556">
            <v>100</v>
          </cell>
        </row>
        <row r="1557">
          <cell r="A1557">
            <v>944</v>
          </cell>
          <cell r="B1557">
            <v>88</v>
          </cell>
        </row>
        <row r="1558">
          <cell r="A1558">
            <v>140</v>
          </cell>
          <cell r="B1558">
            <v>79</v>
          </cell>
        </row>
        <row r="1559">
          <cell r="A1559">
            <v>2072</v>
          </cell>
          <cell r="B1559">
            <v>97</v>
          </cell>
        </row>
        <row r="1560">
          <cell r="A1560">
            <v>770</v>
          </cell>
          <cell r="B1560">
            <v>97</v>
          </cell>
        </row>
        <row r="1561">
          <cell r="A1561">
            <v>335</v>
          </cell>
          <cell r="B1561">
            <v>77</v>
          </cell>
        </row>
        <row r="1562">
          <cell r="A1562">
            <v>545</v>
          </cell>
          <cell r="B1562">
            <v>100</v>
          </cell>
        </row>
        <row r="1563">
          <cell r="A1563">
            <v>250</v>
          </cell>
          <cell r="B1563">
            <v>91</v>
          </cell>
        </row>
        <row r="1564">
          <cell r="A1564">
            <v>430</v>
          </cell>
          <cell r="B1564">
            <v>88</v>
          </cell>
        </row>
        <row r="1565">
          <cell r="A1565">
            <v>1175</v>
          </cell>
          <cell r="B1565">
            <v>100</v>
          </cell>
        </row>
        <row r="1566">
          <cell r="A1566">
            <v>225</v>
          </cell>
          <cell r="B1566">
            <v>87</v>
          </cell>
        </row>
        <row r="1567">
          <cell r="A1567">
            <v>365</v>
          </cell>
          <cell r="B1567">
            <v>83</v>
          </cell>
        </row>
        <row r="1568">
          <cell r="A1568">
            <v>215</v>
          </cell>
          <cell r="B1568">
            <v>87</v>
          </cell>
        </row>
        <row r="1569">
          <cell r="A1569">
            <v>835</v>
          </cell>
          <cell r="B1569">
            <v>74</v>
          </cell>
        </row>
        <row r="1570">
          <cell r="A1570">
            <v>260</v>
          </cell>
          <cell r="B1570">
            <v>80</v>
          </cell>
        </row>
        <row r="1571">
          <cell r="A1571">
            <v>1499</v>
          </cell>
          <cell r="B1571">
            <v>85</v>
          </cell>
        </row>
        <row r="1572">
          <cell r="A1572">
            <v>1300</v>
          </cell>
          <cell r="B1572">
            <v>7</v>
          </cell>
        </row>
        <row r="1573">
          <cell r="A1573">
            <v>1200</v>
          </cell>
          <cell r="B1573">
            <v>82</v>
          </cell>
        </row>
        <row r="1574">
          <cell r="A1574">
            <v>885</v>
          </cell>
          <cell r="B1574">
            <v>92</v>
          </cell>
        </row>
        <row r="1575">
          <cell r="A1575">
            <v>595</v>
          </cell>
          <cell r="B1575">
            <v>97</v>
          </cell>
        </row>
        <row r="1576">
          <cell r="A1576">
            <v>934</v>
          </cell>
          <cell r="B1576">
            <v>63</v>
          </cell>
        </row>
        <row r="1577">
          <cell r="A1577">
            <v>880</v>
          </cell>
          <cell r="B1577">
            <v>90</v>
          </cell>
        </row>
        <row r="1578">
          <cell r="A1578">
            <v>567</v>
          </cell>
          <cell r="B1578">
            <v>87</v>
          </cell>
        </row>
        <row r="1579">
          <cell r="A1579">
            <v>375</v>
          </cell>
          <cell r="B1579">
            <v>50</v>
          </cell>
        </row>
        <row r="1580">
          <cell r="A1580">
            <v>780</v>
          </cell>
          <cell r="B1580">
            <v>50</v>
          </cell>
        </row>
        <row r="1581">
          <cell r="A1581">
            <v>665</v>
          </cell>
          <cell r="B1581">
            <v>100</v>
          </cell>
        </row>
        <row r="1582">
          <cell r="A1582">
            <v>335</v>
          </cell>
          <cell r="B1582">
            <v>100</v>
          </cell>
        </row>
        <row r="1583">
          <cell r="A1583">
            <v>126</v>
          </cell>
          <cell r="B1583">
            <v>90</v>
          </cell>
        </row>
        <row r="1584">
          <cell r="A1584">
            <v>1115</v>
          </cell>
          <cell r="B1584">
            <v>81</v>
          </cell>
        </row>
        <row r="1585">
          <cell r="A1585">
            <v>1277</v>
          </cell>
          <cell r="B1585">
            <v>84</v>
          </cell>
        </row>
        <row r="1586">
          <cell r="A1586">
            <v>1230</v>
          </cell>
          <cell r="B1586">
            <v>83</v>
          </cell>
        </row>
        <row r="1587">
          <cell r="A1587">
            <v>253</v>
          </cell>
          <cell r="B1587">
            <v>89</v>
          </cell>
        </row>
        <row r="1588">
          <cell r="A1588">
            <v>1031</v>
          </cell>
          <cell r="B1588">
            <v>95</v>
          </cell>
        </row>
        <row r="1589">
          <cell r="A1589">
            <v>208</v>
          </cell>
          <cell r="B1589">
            <v>97</v>
          </cell>
        </row>
        <row r="1590">
          <cell r="A1590">
            <v>2180</v>
          </cell>
          <cell r="B1590">
            <v>85</v>
          </cell>
        </row>
        <row r="1591">
          <cell r="A1591">
            <v>540</v>
          </cell>
          <cell r="B1591">
            <v>85</v>
          </cell>
        </row>
        <row r="1592">
          <cell r="A1592">
            <v>745</v>
          </cell>
          <cell r="B1592">
            <v>50</v>
          </cell>
        </row>
        <row r="1593">
          <cell r="A1593">
            <v>780</v>
          </cell>
          <cell r="B1593">
            <v>100</v>
          </cell>
        </row>
        <row r="1594">
          <cell r="A1594">
            <v>343</v>
          </cell>
          <cell r="B1594">
            <v>85</v>
          </cell>
        </row>
        <row r="1595">
          <cell r="A1595">
            <v>180</v>
          </cell>
          <cell r="B1595">
            <v>90</v>
          </cell>
        </row>
        <row r="1596">
          <cell r="A1596">
            <v>455</v>
          </cell>
          <cell r="B1596">
            <v>85</v>
          </cell>
        </row>
        <row r="1597">
          <cell r="A1597">
            <v>441</v>
          </cell>
          <cell r="B1597">
            <v>85</v>
          </cell>
        </row>
        <row r="1598">
          <cell r="A1598">
            <v>595</v>
          </cell>
          <cell r="B1598">
            <v>100</v>
          </cell>
        </row>
        <row r="1599">
          <cell r="A1599">
            <v>610</v>
          </cell>
          <cell r="B1599">
            <v>95</v>
          </cell>
        </row>
        <row r="1600">
          <cell r="A1600">
            <v>428</v>
          </cell>
          <cell r="B1600">
            <v>85</v>
          </cell>
        </row>
        <row r="1601">
          <cell r="A1601">
            <v>867</v>
          </cell>
          <cell r="B1601">
            <v>89</v>
          </cell>
        </row>
        <row r="1602">
          <cell r="A1602">
            <v>463</v>
          </cell>
          <cell r="B1602">
            <v>83</v>
          </cell>
        </row>
        <row r="1603">
          <cell r="A1603">
            <v>1941</v>
          </cell>
          <cell r="B1603">
            <v>97</v>
          </cell>
        </row>
        <row r="1604">
          <cell r="A1604">
            <v>1040</v>
          </cell>
          <cell r="B1604">
            <v>18</v>
          </cell>
        </row>
        <row r="1605">
          <cell r="A1605">
            <v>570</v>
          </cell>
          <cell r="B1605">
            <v>17</v>
          </cell>
        </row>
        <row r="1606">
          <cell r="A1606">
            <v>507</v>
          </cell>
          <cell r="B1606">
            <v>70</v>
          </cell>
        </row>
        <row r="1607">
          <cell r="A1607">
            <v>100</v>
          </cell>
          <cell r="B1607">
            <v>68</v>
          </cell>
        </row>
        <row r="1608">
          <cell r="A1608">
            <v>2151</v>
          </cell>
          <cell r="B1608">
            <v>43</v>
          </cell>
        </row>
        <row r="1609">
          <cell r="A1609">
            <v>1363</v>
          </cell>
          <cell r="B1609">
            <v>63</v>
          </cell>
        </row>
        <row r="1610">
          <cell r="A1610">
            <v>930</v>
          </cell>
          <cell r="B1610">
            <v>34</v>
          </cell>
        </row>
        <row r="1611">
          <cell r="A1611">
            <v>927</v>
          </cell>
          <cell r="B1611">
            <v>33</v>
          </cell>
        </row>
        <row r="1612">
          <cell r="A1612">
            <v>475</v>
          </cell>
          <cell r="B1612">
            <v>0</v>
          </cell>
        </row>
        <row r="1613">
          <cell r="A1613">
            <v>400</v>
          </cell>
          <cell r="B1613">
            <v>47</v>
          </cell>
        </row>
        <row r="1614">
          <cell r="A1614">
            <v>878</v>
          </cell>
          <cell r="B1614">
            <v>73</v>
          </cell>
        </row>
        <row r="1615">
          <cell r="A1615">
            <v>362</v>
          </cell>
          <cell r="B1615">
            <v>56</v>
          </cell>
        </row>
        <row r="1616">
          <cell r="A1616">
            <v>828</v>
          </cell>
          <cell r="B1616">
            <v>78</v>
          </cell>
        </row>
        <row r="1617">
          <cell r="A1617">
            <v>1687</v>
          </cell>
          <cell r="B1617">
            <v>100</v>
          </cell>
        </row>
        <row r="1618">
          <cell r="A1618">
            <v>124</v>
          </cell>
          <cell r="B1618">
            <v>86</v>
          </cell>
        </row>
        <row r="1619">
          <cell r="A1619">
            <v>850</v>
          </cell>
          <cell r="B1619">
            <v>84</v>
          </cell>
        </row>
        <row r="1620">
          <cell r="A1620">
            <v>1910</v>
          </cell>
          <cell r="B1620">
            <v>95</v>
          </cell>
        </row>
        <row r="1621">
          <cell r="A1621">
            <v>2322</v>
          </cell>
          <cell r="B1621">
            <v>92</v>
          </cell>
        </row>
        <row r="1622">
          <cell r="A1622">
            <v>215</v>
          </cell>
          <cell r="B1622">
            <v>95</v>
          </cell>
        </row>
        <row r="1623">
          <cell r="A1623">
            <v>943</v>
          </cell>
          <cell r="B1623">
            <v>63</v>
          </cell>
        </row>
        <row r="1624">
          <cell r="A1624">
            <v>1534</v>
          </cell>
          <cell r="B1624">
            <v>54</v>
          </cell>
        </row>
        <row r="1625">
          <cell r="A1625">
            <v>205</v>
          </cell>
          <cell r="B1625">
            <v>50</v>
          </cell>
        </row>
        <row r="1626">
          <cell r="A1626">
            <v>261</v>
          </cell>
          <cell r="B1626">
            <v>78</v>
          </cell>
        </row>
        <row r="1627">
          <cell r="A1627">
            <v>574</v>
          </cell>
          <cell r="B1627">
            <v>77</v>
          </cell>
        </row>
        <row r="1628">
          <cell r="A1628">
            <v>233</v>
          </cell>
          <cell r="B1628">
            <v>74</v>
          </cell>
        </row>
        <row r="1629">
          <cell r="A1629">
            <v>340</v>
          </cell>
          <cell r="B1629">
            <v>76</v>
          </cell>
        </row>
        <row r="1630">
          <cell r="A1630">
            <v>265</v>
          </cell>
          <cell r="B1630">
            <v>100</v>
          </cell>
        </row>
        <row r="1631">
          <cell r="A1631">
            <v>435</v>
          </cell>
          <cell r="B1631">
            <v>93</v>
          </cell>
        </row>
        <row r="1632">
          <cell r="A1632">
            <v>2034</v>
          </cell>
          <cell r="B1632">
            <v>93</v>
          </cell>
        </row>
        <row r="1633">
          <cell r="A1633">
            <v>135</v>
          </cell>
          <cell r="B1633">
            <v>97</v>
          </cell>
        </row>
        <row r="1634">
          <cell r="A1634">
            <v>350</v>
          </cell>
          <cell r="B1634">
            <v>90</v>
          </cell>
        </row>
        <row r="1635">
          <cell r="A1635">
            <v>2862</v>
          </cell>
          <cell r="B1635">
            <v>59</v>
          </cell>
        </row>
        <row r="1636">
          <cell r="A1636">
            <v>792</v>
          </cell>
          <cell r="B1636">
            <v>55</v>
          </cell>
        </row>
        <row r="1637">
          <cell r="A1637">
            <v>781</v>
          </cell>
          <cell r="B1637">
            <v>50</v>
          </cell>
        </row>
        <row r="1638">
          <cell r="A1638">
            <v>870</v>
          </cell>
          <cell r="B1638">
            <v>68</v>
          </cell>
        </row>
        <row r="1639">
          <cell r="A1639">
            <v>860</v>
          </cell>
          <cell r="B1639">
            <v>68</v>
          </cell>
        </row>
        <row r="1640">
          <cell r="A1640">
            <v>371</v>
          </cell>
          <cell r="B1640">
            <v>76</v>
          </cell>
        </row>
        <row r="1641">
          <cell r="A1641">
            <v>730</v>
          </cell>
          <cell r="B1641">
            <v>74</v>
          </cell>
        </row>
        <row r="1642">
          <cell r="A1642">
            <v>1722</v>
          </cell>
          <cell r="B1642">
            <v>86</v>
          </cell>
        </row>
        <row r="1643">
          <cell r="A1643">
            <v>2210</v>
          </cell>
          <cell r="B1643">
            <v>87</v>
          </cell>
        </row>
        <row r="1644">
          <cell r="A1644">
            <v>500</v>
          </cell>
          <cell r="B1644">
            <v>85</v>
          </cell>
        </row>
        <row r="1645">
          <cell r="A1645">
            <v>1369</v>
          </cell>
          <cell r="B1645">
            <v>97</v>
          </cell>
        </row>
        <row r="1646">
          <cell r="A1646">
            <v>1166</v>
          </cell>
          <cell r="B1646">
            <v>97</v>
          </cell>
        </row>
        <row r="1647">
          <cell r="A1647">
            <v>795</v>
          </cell>
          <cell r="B1647">
            <v>88</v>
          </cell>
        </row>
        <row r="1648">
          <cell r="A1648">
            <v>969</v>
          </cell>
          <cell r="B1648">
            <v>7</v>
          </cell>
        </row>
        <row r="1649">
          <cell r="A1649">
            <v>209</v>
          </cell>
          <cell r="B1649">
            <v>31</v>
          </cell>
        </row>
        <row r="1650">
          <cell r="A1650">
            <v>240</v>
          </cell>
          <cell r="B1650">
            <v>5</v>
          </cell>
        </row>
        <row r="1651">
          <cell r="A1651">
            <v>1100</v>
          </cell>
          <cell r="B1651">
            <v>31</v>
          </cell>
        </row>
        <row r="1652">
          <cell r="A1652">
            <v>318</v>
          </cell>
          <cell r="B1652">
            <v>93</v>
          </cell>
        </row>
        <row r="1653">
          <cell r="A1653">
            <v>318</v>
          </cell>
          <cell r="B1653">
            <v>55</v>
          </cell>
        </row>
        <row r="1654">
          <cell r="A1654">
            <v>1574</v>
          </cell>
          <cell r="B1654">
            <v>93</v>
          </cell>
        </row>
        <row r="1655">
          <cell r="A1655">
            <v>626</v>
          </cell>
          <cell r="B1655">
            <v>100</v>
          </cell>
        </row>
        <row r="1656">
          <cell r="A1656">
            <v>252</v>
          </cell>
          <cell r="B1656">
            <v>64</v>
          </cell>
        </row>
        <row r="1657">
          <cell r="A1657">
            <v>963</v>
          </cell>
          <cell r="B1657">
            <v>35</v>
          </cell>
        </row>
        <row r="1658">
          <cell r="A1658">
            <v>270</v>
          </cell>
          <cell r="B1658">
            <v>54</v>
          </cell>
        </row>
        <row r="1659">
          <cell r="A1659">
            <v>1167</v>
          </cell>
          <cell r="B1659">
            <v>71</v>
          </cell>
        </row>
        <row r="1660">
          <cell r="A1660">
            <v>120</v>
          </cell>
          <cell r="B1660">
            <v>95</v>
          </cell>
        </row>
        <row r="1661">
          <cell r="A1661">
            <v>1405</v>
          </cell>
          <cell r="B1661">
            <v>81</v>
          </cell>
        </row>
        <row r="1662">
          <cell r="A1662">
            <v>368</v>
          </cell>
          <cell r="B1662">
            <v>76</v>
          </cell>
        </row>
        <row r="1663">
          <cell r="A1663">
            <v>322</v>
          </cell>
          <cell r="B1663">
            <v>48</v>
          </cell>
        </row>
        <row r="1664">
          <cell r="A1664">
            <v>334</v>
          </cell>
          <cell r="B1664">
            <v>14</v>
          </cell>
        </row>
        <row r="1665">
          <cell r="A1665">
            <v>344</v>
          </cell>
          <cell r="B1665">
            <v>8</v>
          </cell>
        </row>
        <row r="1666">
          <cell r="A1666">
            <v>320</v>
          </cell>
          <cell r="B1666">
            <v>85</v>
          </cell>
        </row>
        <row r="1667">
          <cell r="A1667">
            <v>136</v>
          </cell>
          <cell r="B1667">
            <v>85</v>
          </cell>
        </row>
        <row r="1668">
          <cell r="A1668">
            <v>132</v>
          </cell>
          <cell r="B1668">
            <v>88</v>
          </cell>
        </row>
        <row r="1669">
          <cell r="A1669">
            <v>315</v>
          </cell>
          <cell r="B1669">
            <v>100</v>
          </cell>
        </row>
        <row r="1670">
          <cell r="A1670">
            <v>495</v>
          </cell>
          <cell r="B1670">
            <v>94</v>
          </cell>
        </row>
        <row r="1671">
          <cell r="A1671">
            <v>1196</v>
          </cell>
          <cell r="B1671">
            <v>28</v>
          </cell>
        </row>
        <row r="1672">
          <cell r="A1672">
            <v>480</v>
          </cell>
          <cell r="B1672">
            <v>85</v>
          </cell>
        </row>
        <row r="1673">
          <cell r="A1673">
            <v>388</v>
          </cell>
          <cell r="B1673">
            <v>85</v>
          </cell>
        </row>
        <row r="1674">
          <cell r="A1674">
            <v>436</v>
          </cell>
          <cell r="B1674">
            <v>83</v>
          </cell>
        </row>
        <row r="1675">
          <cell r="A1675">
            <v>890</v>
          </cell>
          <cell r="B1675">
            <v>86</v>
          </cell>
        </row>
        <row r="1676">
          <cell r="A1676">
            <v>415</v>
          </cell>
          <cell r="B1676">
            <v>100</v>
          </cell>
        </row>
        <row r="1677">
          <cell r="A1677">
            <v>275</v>
          </cell>
          <cell r="B1677">
            <v>97</v>
          </cell>
        </row>
        <row r="1678">
          <cell r="A1678">
            <v>537</v>
          </cell>
          <cell r="B1678">
            <v>36</v>
          </cell>
        </row>
        <row r="1679">
          <cell r="A1679">
            <v>270</v>
          </cell>
          <cell r="B1679">
            <v>18</v>
          </cell>
        </row>
        <row r="1680">
          <cell r="A1680">
            <v>530</v>
          </cell>
          <cell r="B1680">
            <v>0</v>
          </cell>
        </row>
        <row r="1681">
          <cell r="A1681">
            <v>565</v>
          </cell>
          <cell r="B1681">
            <v>25</v>
          </cell>
        </row>
        <row r="1682">
          <cell r="A1682">
            <v>829</v>
          </cell>
          <cell r="B1682">
            <v>60</v>
          </cell>
        </row>
        <row r="1683">
          <cell r="A1683">
            <v>280</v>
          </cell>
          <cell r="B1683">
            <v>88</v>
          </cell>
        </row>
        <row r="1684">
          <cell r="A1684">
            <v>1258</v>
          </cell>
          <cell r="B1684">
            <v>72</v>
          </cell>
        </row>
        <row r="1685">
          <cell r="A1685">
            <v>1646</v>
          </cell>
          <cell r="B1685">
            <v>94</v>
          </cell>
        </row>
        <row r="1686">
          <cell r="A1686">
            <v>706</v>
          </cell>
          <cell r="B1686">
            <v>93</v>
          </cell>
        </row>
        <row r="1687">
          <cell r="A1687">
            <v>1400</v>
          </cell>
          <cell r="B1687">
            <v>82</v>
          </cell>
        </row>
        <row r="1688">
          <cell r="A1688">
            <v>900</v>
          </cell>
          <cell r="B1688">
            <v>66</v>
          </cell>
        </row>
        <row r="1689">
          <cell r="A1689">
            <v>1012</v>
          </cell>
          <cell r="B1689">
            <v>80</v>
          </cell>
        </row>
        <row r="1690">
          <cell r="A1690">
            <v>315</v>
          </cell>
          <cell r="B1690">
            <v>91</v>
          </cell>
        </row>
        <row r="1691">
          <cell r="A1691">
            <v>950</v>
          </cell>
          <cell r="B1691">
            <v>92</v>
          </cell>
        </row>
        <row r="1692">
          <cell r="A1692">
            <v>215</v>
          </cell>
          <cell r="B1692">
            <v>95</v>
          </cell>
        </row>
        <row r="1693">
          <cell r="A1693">
            <v>207</v>
          </cell>
          <cell r="B1693">
            <v>83</v>
          </cell>
        </row>
        <row r="1694">
          <cell r="A1694">
            <v>265</v>
          </cell>
          <cell r="B1694">
            <v>82</v>
          </cell>
        </row>
        <row r="1695">
          <cell r="A1695">
            <v>190</v>
          </cell>
          <cell r="B1695">
            <v>82</v>
          </cell>
        </row>
        <row r="1696">
          <cell r="A1696">
            <v>248</v>
          </cell>
          <cell r="B1696">
            <v>100</v>
          </cell>
        </row>
        <row r="1697">
          <cell r="A1697">
            <v>980</v>
          </cell>
          <cell r="B1697">
            <v>71</v>
          </cell>
        </row>
        <row r="1698">
          <cell r="A1698">
            <v>286</v>
          </cell>
          <cell r="B1698">
            <v>85</v>
          </cell>
        </row>
        <row r="1699">
          <cell r="A1699">
            <v>238</v>
          </cell>
          <cell r="B1699">
            <v>74</v>
          </cell>
        </row>
        <row r="1700">
          <cell r="A1700">
            <v>375</v>
          </cell>
          <cell r="B1700">
            <v>58</v>
          </cell>
        </row>
        <row r="1701">
          <cell r="A1701">
            <v>660</v>
          </cell>
          <cell r="B1701">
            <v>78</v>
          </cell>
        </row>
        <row r="1702">
          <cell r="A1702">
            <v>700</v>
          </cell>
          <cell r="B1702">
            <v>33</v>
          </cell>
        </row>
        <row r="1703">
          <cell r="A1703">
            <v>899</v>
          </cell>
          <cell r="B1703">
            <v>90</v>
          </cell>
        </row>
        <row r="1704">
          <cell r="A1704">
            <v>342</v>
          </cell>
          <cell r="B1704">
            <v>60</v>
          </cell>
        </row>
        <row r="1705">
          <cell r="A1705">
            <v>547</v>
          </cell>
          <cell r="B1705">
            <v>100</v>
          </cell>
        </row>
        <row r="1706">
          <cell r="A1706">
            <v>220</v>
          </cell>
          <cell r="B1706">
            <v>95</v>
          </cell>
        </row>
        <row r="1707">
          <cell r="A1707">
            <v>296</v>
          </cell>
          <cell r="B1707">
            <v>86</v>
          </cell>
        </row>
        <row r="1708">
          <cell r="A1708">
            <v>252</v>
          </cell>
          <cell r="B1708">
            <v>97</v>
          </cell>
        </row>
        <row r="1709">
          <cell r="A1709">
            <v>275</v>
          </cell>
          <cell r="B1709">
            <v>92</v>
          </cell>
        </row>
        <row r="1710">
          <cell r="A1710">
            <v>305</v>
          </cell>
          <cell r="B1710">
            <v>83</v>
          </cell>
        </row>
        <row r="1711">
          <cell r="A1711">
            <v>240</v>
          </cell>
          <cell r="B1711">
            <v>95</v>
          </cell>
        </row>
        <row r="1712">
          <cell r="A1712">
            <v>1490</v>
          </cell>
          <cell r="B1712">
            <v>96</v>
          </cell>
        </row>
        <row r="1713">
          <cell r="A1713">
            <v>115</v>
          </cell>
          <cell r="B1713">
            <v>100</v>
          </cell>
        </row>
        <row r="1714">
          <cell r="A1714">
            <v>136</v>
          </cell>
          <cell r="B1714">
            <v>100</v>
          </cell>
        </row>
        <row r="1715">
          <cell r="A1715">
            <v>140</v>
          </cell>
          <cell r="B1715">
            <v>65</v>
          </cell>
        </row>
        <row r="1716">
          <cell r="A1716">
            <v>370</v>
          </cell>
          <cell r="B1716">
            <v>93</v>
          </cell>
        </row>
        <row r="1717">
          <cell r="A1717">
            <v>430</v>
          </cell>
          <cell r="B1717">
            <v>86</v>
          </cell>
        </row>
        <row r="1718">
          <cell r="A1718">
            <v>1205</v>
          </cell>
          <cell r="B1718">
            <v>90</v>
          </cell>
        </row>
        <row r="1719">
          <cell r="A1719">
            <v>370</v>
          </cell>
          <cell r="B1719">
            <v>92</v>
          </cell>
        </row>
        <row r="1720">
          <cell r="A1720">
            <v>335</v>
          </cell>
          <cell r="B1720">
            <v>76</v>
          </cell>
        </row>
        <row r="1721">
          <cell r="A1721">
            <v>660</v>
          </cell>
          <cell r="B1721">
            <v>36</v>
          </cell>
        </row>
        <row r="1722">
          <cell r="A1722">
            <v>149</v>
          </cell>
          <cell r="B1722">
            <v>100</v>
          </cell>
        </row>
        <row r="1723">
          <cell r="A1723">
            <v>590</v>
          </cell>
          <cell r="B1723">
            <v>37</v>
          </cell>
        </row>
        <row r="1724">
          <cell r="A1724">
            <v>350</v>
          </cell>
          <cell r="B1724">
            <v>90</v>
          </cell>
        </row>
        <row r="1725">
          <cell r="A1725">
            <v>265</v>
          </cell>
          <cell r="B1725">
            <v>87</v>
          </cell>
        </row>
        <row r="1726">
          <cell r="A1726">
            <v>625</v>
          </cell>
          <cell r="B1726">
            <v>74</v>
          </cell>
        </row>
        <row r="1727">
          <cell r="A1727">
            <v>906</v>
          </cell>
          <cell r="B1727">
            <v>81</v>
          </cell>
        </row>
        <row r="1728">
          <cell r="A1728">
            <v>2561</v>
          </cell>
          <cell r="B1728">
            <v>67</v>
          </cell>
        </row>
        <row r="1729">
          <cell r="A1729">
            <v>920</v>
          </cell>
          <cell r="B1729">
            <v>85</v>
          </cell>
        </row>
        <row r="1730">
          <cell r="A1730">
            <v>130</v>
          </cell>
          <cell r="B1730">
            <v>95</v>
          </cell>
        </row>
        <row r="1731">
          <cell r="A1731">
            <v>1401</v>
          </cell>
          <cell r="B1731">
            <v>81</v>
          </cell>
        </row>
        <row r="1732">
          <cell r="A1732">
            <v>1468</v>
          </cell>
          <cell r="B1732">
            <v>85</v>
          </cell>
        </row>
        <row r="1733">
          <cell r="A1733">
            <v>1021</v>
          </cell>
          <cell r="B1733">
            <v>85</v>
          </cell>
        </row>
        <row r="1734">
          <cell r="A1734">
            <v>1368</v>
          </cell>
          <cell r="B1734">
            <v>88</v>
          </cell>
        </row>
        <row r="1735">
          <cell r="A1735">
            <v>1585</v>
          </cell>
          <cell r="B1735">
            <v>88</v>
          </cell>
        </row>
        <row r="1736">
          <cell r="A1736">
            <v>225</v>
          </cell>
          <cell r="B1736">
            <v>95</v>
          </cell>
        </row>
        <row r="1737">
          <cell r="A1737">
            <v>1761</v>
          </cell>
          <cell r="B1737">
            <v>69</v>
          </cell>
        </row>
        <row r="1738">
          <cell r="A1738">
            <v>758</v>
          </cell>
          <cell r="B1738">
            <v>97</v>
          </cell>
        </row>
        <row r="1739">
          <cell r="A1739">
            <v>1150</v>
          </cell>
          <cell r="B1739">
            <v>95</v>
          </cell>
        </row>
        <row r="1740">
          <cell r="A1740">
            <v>181</v>
          </cell>
          <cell r="B1740">
            <v>90</v>
          </cell>
        </row>
        <row r="1741">
          <cell r="A1741">
            <v>165</v>
          </cell>
          <cell r="B1741">
            <v>74</v>
          </cell>
        </row>
        <row r="1742">
          <cell r="A1742">
            <v>255</v>
          </cell>
          <cell r="B1742">
            <v>90</v>
          </cell>
        </row>
        <row r="1743">
          <cell r="A1743">
            <v>1393</v>
          </cell>
          <cell r="B1743">
            <v>95</v>
          </cell>
        </row>
        <row r="1744">
          <cell r="A1744">
            <v>1610</v>
          </cell>
          <cell r="B1744">
            <v>100</v>
          </cell>
        </row>
        <row r="1745">
          <cell r="A1745">
            <v>245</v>
          </cell>
          <cell r="B1745">
            <v>88</v>
          </cell>
        </row>
        <row r="1746">
          <cell r="A1746">
            <v>931</v>
          </cell>
          <cell r="B1746">
            <v>83</v>
          </cell>
        </row>
        <row r="1747">
          <cell r="A1747">
            <v>450</v>
          </cell>
          <cell r="B1747">
            <v>95</v>
          </cell>
        </row>
        <row r="1748">
          <cell r="A1748">
            <v>1290</v>
          </cell>
          <cell r="B1748">
            <v>93</v>
          </cell>
        </row>
        <row r="1749">
          <cell r="A1749">
            <v>317</v>
          </cell>
          <cell r="B1749">
            <v>67</v>
          </cell>
        </row>
        <row r="1750">
          <cell r="A1750">
            <v>238</v>
          </cell>
          <cell r="B1750">
            <v>86</v>
          </cell>
        </row>
        <row r="1751">
          <cell r="A1751">
            <v>610</v>
          </cell>
          <cell r="B1751">
            <v>90</v>
          </cell>
        </row>
        <row r="1752">
          <cell r="A1752">
            <v>250</v>
          </cell>
          <cell r="B1752">
            <v>59</v>
          </cell>
        </row>
        <row r="1753">
          <cell r="A1753">
            <v>397</v>
          </cell>
          <cell r="B1753">
            <v>80</v>
          </cell>
        </row>
        <row r="1754">
          <cell r="A1754">
            <v>348</v>
          </cell>
          <cell r="B1754">
            <v>46</v>
          </cell>
        </row>
        <row r="1755">
          <cell r="A1755">
            <v>202</v>
          </cell>
          <cell r="B1755">
            <v>81</v>
          </cell>
        </row>
        <row r="1756">
          <cell r="A1756">
            <v>799</v>
          </cell>
          <cell r="B1756">
            <v>72</v>
          </cell>
        </row>
        <row r="1757">
          <cell r="A1757">
            <v>1120</v>
          </cell>
          <cell r="B1757">
            <v>54</v>
          </cell>
        </row>
        <row r="1758">
          <cell r="A1758">
            <v>520</v>
          </cell>
          <cell r="B1758">
            <v>95</v>
          </cell>
        </row>
        <row r="1759">
          <cell r="A1759">
            <v>155</v>
          </cell>
          <cell r="B1759">
            <v>100</v>
          </cell>
        </row>
        <row r="1760">
          <cell r="A1760">
            <v>228</v>
          </cell>
          <cell r="B1760">
            <v>94</v>
          </cell>
        </row>
        <row r="1761">
          <cell r="A1761">
            <v>720</v>
          </cell>
          <cell r="B1761">
            <v>95</v>
          </cell>
        </row>
        <row r="1762">
          <cell r="A1762">
            <v>2081</v>
          </cell>
          <cell r="B1762">
            <v>79</v>
          </cell>
        </row>
        <row r="1763">
          <cell r="A1763">
            <v>210</v>
          </cell>
          <cell r="B1763">
            <v>94</v>
          </cell>
        </row>
        <row r="1764">
          <cell r="A1764">
            <v>862</v>
          </cell>
          <cell r="B1764">
            <v>83</v>
          </cell>
        </row>
        <row r="1765">
          <cell r="A1765">
            <v>1685</v>
          </cell>
          <cell r="B1765">
            <v>90</v>
          </cell>
        </row>
        <row r="1766">
          <cell r="A1766">
            <v>181</v>
          </cell>
          <cell r="B1766">
            <v>65</v>
          </cell>
        </row>
        <row r="1767">
          <cell r="A1767">
            <v>600</v>
          </cell>
          <cell r="B1767">
            <v>90</v>
          </cell>
        </row>
        <row r="1768">
          <cell r="A1768">
            <v>374</v>
          </cell>
          <cell r="B1768">
            <v>78</v>
          </cell>
        </row>
        <row r="1769">
          <cell r="A1769">
            <v>478</v>
          </cell>
          <cell r="B1769">
            <v>90</v>
          </cell>
        </row>
        <row r="1770">
          <cell r="A1770">
            <v>2033</v>
          </cell>
          <cell r="B1770">
            <v>92</v>
          </cell>
        </row>
        <row r="1771">
          <cell r="A1771">
            <v>1365</v>
          </cell>
          <cell r="B1771">
            <v>87</v>
          </cell>
        </row>
        <row r="1772">
          <cell r="A1772">
            <v>830</v>
          </cell>
          <cell r="B1772">
            <v>85</v>
          </cell>
        </row>
        <row r="1773">
          <cell r="A1773">
            <v>1120</v>
          </cell>
          <cell r="B1773">
            <v>97</v>
          </cell>
        </row>
        <row r="1774">
          <cell r="A1774">
            <v>710</v>
          </cell>
          <cell r="B1774">
            <v>83</v>
          </cell>
        </row>
        <row r="1775">
          <cell r="A1775">
            <v>305</v>
          </cell>
          <cell r="B1775">
            <v>64</v>
          </cell>
        </row>
        <row r="1776">
          <cell r="A1776">
            <v>1050</v>
          </cell>
          <cell r="B1776">
            <v>75</v>
          </cell>
        </row>
        <row r="1777">
          <cell r="A1777">
            <v>595</v>
          </cell>
          <cell r="B1777">
            <v>75</v>
          </cell>
        </row>
        <row r="1778">
          <cell r="A1778">
            <v>225</v>
          </cell>
          <cell r="B1778">
            <v>50</v>
          </cell>
        </row>
        <row r="1779">
          <cell r="A1779">
            <v>461</v>
          </cell>
          <cell r="B1779">
            <v>29</v>
          </cell>
        </row>
        <row r="1780">
          <cell r="A1780">
            <v>535</v>
          </cell>
          <cell r="B1780">
            <v>95</v>
          </cell>
        </row>
        <row r="1781">
          <cell r="A1781">
            <v>973</v>
          </cell>
          <cell r="B1781">
            <v>84</v>
          </cell>
        </row>
        <row r="1782">
          <cell r="A1782">
            <v>430</v>
          </cell>
          <cell r="B1782">
            <v>62</v>
          </cell>
        </row>
        <row r="1783">
          <cell r="A1783">
            <v>205</v>
          </cell>
          <cell r="B1783">
            <v>79</v>
          </cell>
        </row>
        <row r="1784">
          <cell r="A1784">
            <v>215</v>
          </cell>
          <cell r="B1784">
            <v>70</v>
          </cell>
        </row>
        <row r="1785">
          <cell r="A1785">
            <v>2800</v>
          </cell>
          <cell r="B1785">
            <v>54</v>
          </cell>
        </row>
        <row r="1786">
          <cell r="A1786">
            <v>480</v>
          </cell>
          <cell r="B1786">
            <v>95</v>
          </cell>
        </row>
        <row r="1787">
          <cell r="A1787">
            <v>495</v>
          </cell>
          <cell r="B1787">
            <v>61</v>
          </cell>
        </row>
        <row r="1788">
          <cell r="A1788">
            <v>360</v>
          </cell>
          <cell r="B1788">
            <v>51</v>
          </cell>
        </row>
        <row r="1789">
          <cell r="A1789">
            <v>876</v>
          </cell>
          <cell r="B1789">
            <v>70</v>
          </cell>
        </row>
        <row r="1790">
          <cell r="A1790">
            <v>356</v>
          </cell>
          <cell r="B1790">
            <v>57</v>
          </cell>
        </row>
        <row r="1791">
          <cell r="A1791">
            <v>570</v>
          </cell>
          <cell r="B1791">
            <v>72</v>
          </cell>
        </row>
        <row r="1792">
          <cell r="A1792">
            <v>570</v>
          </cell>
          <cell r="B1792">
            <v>71</v>
          </cell>
        </row>
        <row r="1793">
          <cell r="A1793">
            <v>360</v>
          </cell>
          <cell r="B1793">
            <v>65</v>
          </cell>
        </row>
        <row r="1794">
          <cell r="A1794">
            <v>3775</v>
          </cell>
          <cell r="B1794">
            <v>80</v>
          </cell>
        </row>
        <row r="1795">
          <cell r="A1795">
            <v>420</v>
          </cell>
          <cell r="B1795">
            <v>75</v>
          </cell>
        </row>
        <row r="1796">
          <cell r="A1796">
            <v>535</v>
          </cell>
          <cell r="B1796">
            <v>70</v>
          </cell>
        </row>
        <row r="1797">
          <cell r="A1797">
            <v>973</v>
          </cell>
          <cell r="B1797">
            <v>67</v>
          </cell>
        </row>
        <row r="1798">
          <cell r="A1798">
            <v>774</v>
          </cell>
          <cell r="B1798">
            <v>87</v>
          </cell>
        </row>
        <row r="1799">
          <cell r="A1799">
            <v>771</v>
          </cell>
          <cell r="B1799">
            <v>84</v>
          </cell>
        </row>
        <row r="1800">
          <cell r="A1800">
            <v>524</v>
          </cell>
          <cell r="B1800">
            <v>82</v>
          </cell>
        </row>
        <row r="1801">
          <cell r="A1801">
            <v>1430</v>
          </cell>
          <cell r="B1801">
            <v>100</v>
          </cell>
        </row>
        <row r="1802">
          <cell r="A1802">
            <v>266</v>
          </cell>
          <cell r="B1802">
            <v>95</v>
          </cell>
        </row>
        <row r="1803">
          <cell r="A1803">
            <v>1788</v>
          </cell>
          <cell r="B1803">
            <v>83</v>
          </cell>
        </row>
        <row r="1804">
          <cell r="A1804">
            <v>2119</v>
          </cell>
          <cell r="B1804">
            <v>84</v>
          </cell>
        </row>
        <row r="1805">
          <cell r="A1805">
            <v>170</v>
          </cell>
          <cell r="B1805">
            <v>71</v>
          </cell>
        </row>
        <row r="1806">
          <cell r="A1806">
            <v>1079</v>
          </cell>
          <cell r="B1806">
            <v>88</v>
          </cell>
        </row>
        <row r="1807">
          <cell r="A1807">
            <v>180</v>
          </cell>
          <cell r="B1807">
            <v>89</v>
          </cell>
        </row>
        <row r="1808">
          <cell r="A1808">
            <v>895</v>
          </cell>
          <cell r="B1808">
            <v>88</v>
          </cell>
        </row>
        <row r="1809">
          <cell r="A1809">
            <v>1003</v>
          </cell>
          <cell r="B1809">
            <v>88</v>
          </cell>
        </row>
        <row r="1810">
          <cell r="A1810">
            <v>1070</v>
          </cell>
          <cell r="B1810">
            <v>93</v>
          </cell>
        </row>
        <row r="1811">
          <cell r="A1811">
            <v>1570</v>
          </cell>
          <cell r="B1811">
            <v>93</v>
          </cell>
        </row>
        <row r="1812">
          <cell r="A1812">
            <v>440</v>
          </cell>
          <cell r="B1812">
            <v>50</v>
          </cell>
        </row>
        <row r="1813">
          <cell r="A1813">
            <v>250</v>
          </cell>
          <cell r="B1813">
            <v>96</v>
          </cell>
        </row>
        <row r="1814">
          <cell r="A1814">
            <v>1070</v>
          </cell>
          <cell r="B1814">
            <v>95</v>
          </cell>
        </row>
        <row r="1815">
          <cell r="A1815">
            <v>2142</v>
          </cell>
          <cell r="B1815">
            <v>83</v>
          </cell>
        </row>
        <row r="1816">
          <cell r="A1816">
            <v>250</v>
          </cell>
          <cell r="B1816">
            <v>46</v>
          </cell>
        </row>
        <row r="1817">
          <cell r="A1817">
            <v>313</v>
          </cell>
          <cell r="B1817">
            <v>85</v>
          </cell>
        </row>
        <row r="1818">
          <cell r="A1818">
            <v>1059</v>
          </cell>
          <cell r="B1818">
            <v>95</v>
          </cell>
        </row>
        <row r="1819">
          <cell r="A1819">
            <v>1315</v>
          </cell>
          <cell r="B1819">
            <v>85</v>
          </cell>
        </row>
        <row r="1820">
          <cell r="A1820">
            <v>980</v>
          </cell>
          <cell r="B1820">
            <v>100</v>
          </cell>
        </row>
        <row r="1821">
          <cell r="A1821">
            <v>1361</v>
          </cell>
          <cell r="B1821">
            <v>79</v>
          </cell>
        </row>
        <row r="1822">
          <cell r="A1822">
            <v>1030</v>
          </cell>
          <cell r="B1822">
            <v>90</v>
          </cell>
        </row>
        <row r="1823">
          <cell r="A1823">
            <v>1162</v>
          </cell>
          <cell r="B1823">
            <v>85</v>
          </cell>
        </row>
        <row r="1824">
          <cell r="A1824">
            <v>1223</v>
          </cell>
          <cell r="B1824">
            <v>97</v>
          </cell>
        </row>
        <row r="1825">
          <cell r="A1825">
            <v>440</v>
          </cell>
          <cell r="B1825">
            <v>84</v>
          </cell>
        </row>
        <row r="1826">
          <cell r="A1826">
            <v>575</v>
          </cell>
          <cell r="B1826">
            <v>82</v>
          </cell>
        </row>
        <row r="1827">
          <cell r="A1827">
            <v>742</v>
          </cell>
          <cell r="B1827">
            <v>77</v>
          </cell>
        </row>
        <row r="1828">
          <cell r="A1828">
            <v>1525</v>
          </cell>
          <cell r="B1828">
            <v>41</v>
          </cell>
        </row>
        <row r="1829">
          <cell r="A1829">
            <v>247</v>
          </cell>
          <cell r="B1829">
            <v>90</v>
          </cell>
        </row>
        <row r="1830">
          <cell r="A1830">
            <v>733</v>
          </cell>
          <cell r="B1830">
            <v>70</v>
          </cell>
        </row>
        <row r="1831">
          <cell r="A1831">
            <v>244</v>
          </cell>
          <cell r="B1831">
            <v>100</v>
          </cell>
        </row>
        <row r="1832">
          <cell r="A1832">
            <v>310</v>
          </cell>
          <cell r="B1832">
            <v>95</v>
          </cell>
        </row>
        <row r="1833">
          <cell r="A1833">
            <v>840</v>
          </cell>
          <cell r="B1833">
            <v>95</v>
          </cell>
        </row>
        <row r="1834">
          <cell r="A1834">
            <v>613</v>
          </cell>
          <cell r="B1834">
            <v>100</v>
          </cell>
        </row>
        <row r="1835">
          <cell r="A1835">
            <v>562</v>
          </cell>
          <cell r="B1835">
            <v>64</v>
          </cell>
        </row>
        <row r="1836">
          <cell r="A1836">
            <v>1663</v>
          </cell>
          <cell r="B1836">
            <v>27</v>
          </cell>
        </row>
        <row r="1837">
          <cell r="A1837">
            <v>176</v>
          </cell>
          <cell r="B1837">
            <v>78</v>
          </cell>
        </row>
        <row r="1838">
          <cell r="A1838">
            <v>10</v>
          </cell>
          <cell r="B1838">
            <v>50</v>
          </cell>
        </row>
        <row r="1839">
          <cell r="A1839">
            <v>330</v>
          </cell>
          <cell r="B1839">
            <v>91</v>
          </cell>
        </row>
        <row r="1840">
          <cell r="A1840">
            <v>280</v>
          </cell>
          <cell r="B1840">
            <v>41</v>
          </cell>
        </row>
        <row r="1841">
          <cell r="A1841">
            <v>785</v>
          </cell>
          <cell r="B1841">
            <v>63</v>
          </cell>
        </row>
        <row r="1842">
          <cell r="A1842">
            <v>1392</v>
          </cell>
          <cell r="B1842">
            <v>89</v>
          </cell>
        </row>
        <row r="1843">
          <cell r="A1843">
            <v>1493</v>
          </cell>
          <cell r="B1843">
            <v>98</v>
          </cell>
        </row>
        <row r="1844">
          <cell r="A1844">
            <v>515</v>
          </cell>
          <cell r="B1844">
            <v>98</v>
          </cell>
        </row>
        <row r="1845">
          <cell r="A1845">
            <v>710</v>
          </cell>
          <cell r="B1845">
            <v>97</v>
          </cell>
        </row>
        <row r="1846">
          <cell r="A1846">
            <v>1055</v>
          </cell>
          <cell r="B1846">
            <v>68</v>
          </cell>
        </row>
        <row r="1847">
          <cell r="A1847">
            <v>904</v>
          </cell>
          <cell r="B1847">
            <v>93</v>
          </cell>
        </row>
        <row r="1848">
          <cell r="A1848">
            <v>531</v>
          </cell>
          <cell r="B1848">
            <v>24</v>
          </cell>
        </row>
        <row r="1849">
          <cell r="A1849">
            <v>520</v>
          </cell>
          <cell r="B1849">
            <v>53</v>
          </cell>
        </row>
        <row r="1850">
          <cell r="A1850">
            <v>299</v>
          </cell>
          <cell r="B1850">
            <v>54</v>
          </cell>
        </row>
        <row r="1851">
          <cell r="A1851">
            <v>819</v>
          </cell>
          <cell r="B1851">
            <v>88</v>
          </cell>
        </row>
        <row r="1852">
          <cell r="A1852">
            <v>1010</v>
          </cell>
          <cell r="B1852">
            <v>37</v>
          </cell>
        </row>
        <row r="1853">
          <cell r="A1853">
            <v>1245</v>
          </cell>
          <cell r="B1853">
            <v>91</v>
          </cell>
        </row>
        <row r="1854">
          <cell r="A1854">
            <v>634</v>
          </cell>
          <cell r="B1854">
            <v>29</v>
          </cell>
        </row>
        <row r="1855">
          <cell r="A1855">
            <v>607</v>
          </cell>
          <cell r="B1855">
            <v>92</v>
          </cell>
        </row>
        <row r="1856">
          <cell r="A1856">
            <v>1205</v>
          </cell>
          <cell r="B1856">
            <v>27</v>
          </cell>
        </row>
        <row r="1857">
          <cell r="A1857">
            <v>378</v>
          </cell>
          <cell r="B1857">
            <v>43</v>
          </cell>
        </row>
        <row r="1858">
          <cell r="A1858">
            <v>794</v>
          </cell>
          <cell r="B1858">
            <v>67</v>
          </cell>
        </row>
        <row r="1859">
          <cell r="A1859">
            <v>107</v>
          </cell>
          <cell r="B1859">
            <v>16</v>
          </cell>
        </row>
        <row r="1860">
          <cell r="A1860">
            <v>476</v>
          </cell>
          <cell r="B1860">
            <v>100</v>
          </cell>
        </row>
        <row r="1861">
          <cell r="A1861">
            <v>436</v>
          </cell>
          <cell r="B1861">
            <v>53</v>
          </cell>
        </row>
        <row r="1862">
          <cell r="A1862">
            <v>1128</v>
          </cell>
          <cell r="B1862">
            <v>100</v>
          </cell>
        </row>
        <row r="1863">
          <cell r="A1863">
            <v>248</v>
          </cell>
          <cell r="B1863">
            <v>67</v>
          </cell>
        </row>
        <row r="1864">
          <cell r="A1864">
            <v>546</v>
          </cell>
          <cell r="B1864">
            <v>32</v>
          </cell>
        </row>
        <row r="1865">
          <cell r="A1865">
            <v>843</v>
          </cell>
          <cell r="B1865">
            <v>38</v>
          </cell>
        </row>
        <row r="1866">
          <cell r="A1866">
            <v>642</v>
          </cell>
          <cell r="B1866">
            <v>93</v>
          </cell>
        </row>
        <row r="1867">
          <cell r="A1867">
            <v>300</v>
          </cell>
          <cell r="B1867">
            <v>93</v>
          </cell>
        </row>
        <row r="1868">
          <cell r="A1868">
            <v>300</v>
          </cell>
          <cell r="B1868">
            <v>94</v>
          </cell>
        </row>
        <row r="1869">
          <cell r="A1869">
            <v>316</v>
          </cell>
          <cell r="B1869">
            <v>94</v>
          </cell>
        </row>
        <row r="1870">
          <cell r="A1870">
            <v>1853</v>
          </cell>
          <cell r="B1870">
            <v>77</v>
          </cell>
        </row>
        <row r="1871">
          <cell r="A1871">
            <v>800</v>
          </cell>
          <cell r="B1871">
            <v>77</v>
          </cell>
        </row>
        <row r="1872">
          <cell r="A1872">
            <v>250</v>
          </cell>
          <cell r="B1872">
            <v>95</v>
          </cell>
        </row>
        <row r="1873">
          <cell r="A1873">
            <v>133</v>
          </cell>
          <cell r="B1873">
            <v>95</v>
          </cell>
        </row>
        <row r="1874">
          <cell r="A1874">
            <v>1140</v>
          </cell>
          <cell r="B1874">
            <v>85</v>
          </cell>
        </row>
        <row r="1875">
          <cell r="A1875">
            <v>875</v>
          </cell>
          <cell r="B1875">
            <v>100</v>
          </cell>
        </row>
        <row r="1876">
          <cell r="A1876">
            <v>1781</v>
          </cell>
          <cell r="B1876">
            <v>69</v>
          </cell>
        </row>
        <row r="1877">
          <cell r="A1877">
            <v>1781</v>
          </cell>
          <cell r="B1877">
            <v>100</v>
          </cell>
        </row>
        <row r="1878">
          <cell r="A1878">
            <v>1285</v>
          </cell>
          <cell r="B1878">
            <v>61</v>
          </cell>
        </row>
        <row r="1879">
          <cell r="A1879">
            <v>680</v>
          </cell>
          <cell r="B1879">
            <v>47</v>
          </cell>
        </row>
        <row r="1880">
          <cell r="A1880">
            <v>956</v>
          </cell>
          <cell r="B1880">
            <v>74</v>
          </cell>
        </row>
        <row r="1881">
          <cell r="A1881">
            <v>956</v>
          </cell>
          <cell r="B1881">
            <v>46</v>
          </cell>
        </row>
        <row r="1882">
          <cell r="A1882">
            <v>1290</v>
          </cell>
          <cell r="B1882">
            <v>60</v>
          </cell>
        </row>
        <row r="1883">
          <cell r="A1883">
            <v>1039</v>
          </cell>
          <cell r="B1883">
            <v>85</v>
          </cell>
        </row>
        <row r="1884">
          <cell r="A1884">
            <v>418</v>
          </cell>
          <cell r="B1884">
            <v>100</v>
          </cell>
        </row>
        <row r="1885">
          <cell r="A1885">
            <v>929</v>
          </cell>
          <cell r="B1885">
            <v>95</v>
          </cell>
        </row>
        <row r="1886">
          <cell r="A1886">
            <v>1128</v>
          </cell>
          <cell r="B1886">
            <v>68</v>
          </cell>
        </row>
        <row r="1887">
          <cell r="A1887">
            <v>500</v>
          </cell>
          <cell r="B1887">
            <v>70</v>
          </cell>
        </row>
        <row r="1888">
          <cell r="A1888">
            <v>874</v>
          </cell>
          <cell r="B1888">
            <v>100</v>
          </cell>
        </row>
        <row r="1889">
          <cell r="A1889">
            <v>971</v>
          </cell>
          <cell r="B1889">
            <v>58</v>
          </cell>
        </row>
        <row r="1890">
          <cell r="A1890">
            <v>2426</v>
          </cell>
          <cell r="B1890">
            <v>91</v>
          </cell>
        </row>
        <row r="1891">
          <cell r="A1891">
            <v>720</v>
          </cell>
          <cell r="B1891">
            <v>86</v>
          </cell>
        </row>
        <row r="1892">
          <cell r="A1892">
            <v>405</v>
          </cell>
          <cell r="B1892">
            <v>100</v>
          </cell>
        </row>
        <row r="1893">
          <cell r="A1893">
            <v>376</v>
          </cell>
          <cell r="B1893">
            <v>15</v>
          </cell>
        </row>
        <row r="1894">
          <cell r="A1894">
            <v>1841</v>
          </cell>
          <cell r="B1894">
            <v>40</v>
          </cell>
        </row>
        <row r="1895">
          <cell r="A1895">
            <v>420</v>
          </cell>
          <cell r="B1895">
            <v>59</v>
          </cell>
        </row>
        <row r="1896">
          <cell r="A1896">
            <v>380</v>
          </cell>
          <cell r="B1896">
            <v>60</v>
          </cell>
        </row>
        <row r="1897">
          <cell r="A1897">
            <v>574</v>
          </cell>
          <cell r="B1897">
            <v>60</v>
          </cell>
        </row>
        <row r="1898">
          <cell r="A1898">
            <v>728</v>
          </cell>
          <cell r="B1898">
            <v>39</v>
          </cell>
        </row>
        <row r="1899">
          <cell r="A1899">
            <v>1000</v>
          </cell>
          <cell r="B1899">
            <v>100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3">
          <cell r="A23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3">
    <tabColor rgb="FF00FF00"/>
    <pageSetUpPr fitToPage="1"/>
  </sheetPr>
  <dimension ref="A1:AT296"/>
  <sheetViews>
    <sheetView showGridLines="0" showZeros="0" topLeftCell="A16" zoomScale="70" zoomScaleNormal="70" zoomScaleSheetLayoutView="70" zoomScalePageLayoutView="70" workbookViewId="0">
      <selection activeCell="E31" sqref="E31"/>
    </sheetView>
  </sheetViews>
  <sheetFormatPr defaultColWidth="9.140625" defaultRowHeight="17.100000000000001" customHeight="1" x14ac:dyDescent="0.25"/>
  <cols>
    <col min="1" max="1" width="13.85546875" style="14" customWidth="1"/>
    <col min="2" max="2" width="94.42578125" style="2" customWidth="1"/>
    <col min="3" max="3" width="4.85546875" style="2" customWidth="1"/>
    <col min="4" max="8" width="21.42578125" style="2" customWidth="1"/>
    <col min="9" max="9" width="25.42578125" style="2" customWidth="1"/>
    <col min="10" max="10" width="39.42578125" style="2" customWidth="1"/>
    <col min="11" max="18" width="19.42578125" style="2" customWidth="1"/>
    <col min="19" max="19" width="24.85546875" style="2" customWidth="1"/>
    <col min="20" max="21" width="16.42578125" style="2" customWidth="1"/>
    <col min="22" max="42" width="9.140625" style="2"/>
    <col min="43" max="43" width="10.42578125" style="2" hidden="1" customWidth="1"/>
    <col min="44" max="44" width="34.42578125" style="2" hidden="1" customWidth="1"/>
    <col min="45" max="45" width="15.42578125" style="2" customWidth="1"/>
    <col min="46" max="16384" width="9.140625" style="2"/>
  </cols>
  <sheetData>
    <row r="1" spans="1:46" ht="34.35" customHeight="1" x14ac:dyDescent="0.2">
      <c r="A1" s="417" t="s">
        <v>32</v>
      </c>
      <c r="B1" s="306"/>
      <c r="C1" s="306"/>
      <c r="D1" s="306"/>
      <c r="E1" s="306"/>
      <c r="F1" s="306"/>
      <c r="G1" s="306"/>
      <c r="H1" s="307"/>
    </row>
    <row r="2" spans="1:46" ht="25.5" customHeight="1" x14ac:dyDescent="0.2">
      <c r="A2" s="311"/>
      <c r="B2" s="306"/>
      <c r="C2" s="306"/>
      <c r="D2" s="306"/>
      <c r="E2" s="306"/>
      <c r="F2" s="306"/>
      <c r="G2" s="306"/>
      <c r="H2" s="307"/>
    </row>
    <row r="3" spans="1:46" s="450" customFormat="1" ht="29.45" customHeight="1" x14ac:dyDescent="0.2">
      <c r="A3" s="725" t="s">
        <v>148</v>
      </c>
      <c r="B3" s="725"/>
      <c r="C3" s="725"/>
      <c r="D3" s="725"/>
      <c r="E3" s="725"/>
      <c r="F3" s="725"/>
      <c r="G3" s="725"/>
      <c r="H3" s="725"/>
    </row>
    <row r="4" spans="1:46" s="450" customFormat="1" ht="29.45" customHeight="1" x14ac:dyDescent="0.2">
      <c r="A4" s="726" t="s">
        <v>149</v>
      </c>
      <c r="B4" s="726"/>
      <c r="C4" s="726"/>
      <c r="D4" s="726"/>
      <c r="E4" s="726"/>
      <c r="F4" s="726"/>
      <c r="G4" s="726"/>
      <c r="H4" s="726"/>
    </row>
    <row r="5" spans="1:46" s="239" customFormat="1" ht="37.700000000000003" customHeight="1" x14ac:dyDescent="0.35">
      <c r="A5" s="727" t="s">
        <v>31</v>
      </c>
      <c r="B5" s="727"/>
      <c r="C5" s="727"/>
      <c r="D5" s="727"/>
      <c r="E5" s="727"/>
      <c r="F5" s="727"/>
      <c r="G5" s="727"/>
      <c r="H5" s="727"/>
    </row>
    <row r="6" spans="1:46" s="240" customFormat="1" ht="39.6" customHeight="1" x14ac:dyDescent="0.2">
      <c r="A6" s="484"/>
      <c r="B6" s="485"/>
      <c r="C6" s="729" t="s">
        <v>58</v>
      </c>
      <c r="D6" s="728" t="s">
        <v>137</v>
      </c>
      <c r="E6" s="728"/>
      <c r="F6" s="728"/>
      <c r="G6" s="728"/>
      <c r="H6" s="485"/>
    </row>
    <row r="7" spans="1:46" s="242" customFormat="1" ht="47.45" customHeight="1" x14ac:dyDescent="0.2">
      <c r="A7" s="486"/>
      <c r="B7" s="487" t="s">
        <v>124</v>
      </c>
      <c r="C7" s="730"/>
      <c r="D7" s="488" t="s">
        <v>139</v>
      </c>
      <c r="E7" s="489" t="s">
        <v>140</v>
      </c>
      <c r="F7" s="489" t="s">
        <v>142</v>
      </c>
      <c r="G7" s="489" t="s">
        <v>143</v>
      </c>
      <c r="H7" s="490" t="s">
        <v>55</v>
      </c>
      <c r="I7" s="241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4"/>
      <c r="AR7" s="245"/>
      <c r="AS7" s="245"/>
      <c r="AT7" s="243"/>
    </row>
    <row r="8" spans="1:46" s="4" customFormat="1" ht="18" customHeight="1" x14ac:dyDescent="0.2">
      <c r="A8" s="713" t="s">
        <v>0</v>
      </c>
      <c r="B8" s="45" t="s">
        <v>76</v>
      </c>
      <c r="C8" s="312"/>
      <c r="D8" s="97">
        <f t="shared" ref="D8:H8" si="0">SUM(D9:D10)</f>
        <v>0</v>
      </c>
      <c r="E8" s="97">
        <f t="shared" si="0"/>
        <v>0</v>
      </c>
      <c r="F8" s="97">
        <f t="shared" si="0"/>
        <v>0</v>
      </c>
      <c r="G8" s="97">
        <f t="shared" si="0"/>
        <v>0</v>
      </c>
      <c r="H8" s="78">
        <f t="shared" si="0"/>
        <v>0</v>
      </c>
      <c r="I8" s="16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7">
        <v>2004</v>
      </c>
      <c r="AR8" s="6" t="s">
        <v>4</v>
      </c>
      <c r="AS8" s="3"/>
      <c r="AT8" s="3"/>
    </row>
    <row r="9" spans="1:46" s="234" customFormat="1" ht="20.100000000000001" customHeight="1" x14ac:dyDescent="0.2">
      <c r="A9" s="714"/>
      <c r="B9" s="226" t="s">
        <v>64</v>
      </c>
      <c r="C9" s="232"/>
      <c r="D9" s="228"/>
      <c r="E9" s="228"/>
      <c r="F9" s="228"/>
      <c r="G9" s="229"/>
      <c r="H9" s="333">
        <f>+D9+E9+F9+G9</f>
        <v>0</v>
      </c>
      <c r="I9" s="230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1">
        <v>2005</v>
      </c>
      <c r="AR9" s="235"/>
      <c r="AS9" s="235"/>
      <c r="AT9" s="235"/>
    </row>
    <row r="10" spans="1:46" s="234" customFormat="1" ht="20.100000000000001" customHeight="1" x14ac:dyDescent="0.2">
      <c r="A10" s="714"/>
      <c r="B10" s="226" t="s">
        <v>77</v>
      </c>
      <c r="C10" s="232"/>
      <c r="D10" s="228"/>
      <c r="E10" s="228"/>
      <c r="F10" s="228"/>
      <c r="G10" s="229"/>
      <c r="H10" s="333">
        <f>+D10+E10+F10+G10</f>
        <v>0</v>
      </c>
      <c r="I10" s="230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4">
        <v>2006</v>
      </c>
      <c r="AR10" s="235"/>
      <c r="AS10" s="235"/>
      <c r="AT10" s="235"/>
    </row>
    <row r="11" spans="1:46" s="4" customFormat="1" ht="18" customHeight="1" x14ac:dyDescent="0.2">
      <c r="A11" s="714"/>
      <c r="B11" s="45" t="s">
        <v>78</v>
      </c>
      <c r="C11" s="313"/>
      <c r="D11" s="98">
        <f t="shared" ref="D11:G11" si="1">+D13+D12</f>
        <v>32964</v>
      </c>
      <c r="E11" s="98">
        <f t="shared" si="1"/>
        <v>32964</v>
      </c>
      <c r="F11" s="98">
        <f t="shared" si="1"/>
        <v>32964</v>
      </c>
      <c r="G11" s="98">
        <f t="shared" si="1"/>
        <v>32964</v>
      </c>
      <c r="H11" s="79">
        <f>SUM(D11,E11,F11,G11)</f>
        <v>131856</v>
      </c>
      <c r="I11" s="16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5">
        <v>2007</v>
      </c>
      <c r="AR11" s="3"/>
      <c r="AS11" s="3"/>
      <c r="AT11" s="3"/>
    </row>
    <row r="12" spans="1:46" s="234" customFormat="1" ht="20.100000000000001" customHeight="1" x14ac:dyDescent="0.2">
      <c r="A12" s="714"/>
      <c r="B12" s="514" t="s">
        <v>79</v>
      </c>
      <c r="C12" s="232"/>
      <c r="D12" s="511">
        <v>15226</v>
      </c>
      <c r="E12" s="511">
        <v>15226</v>
      </c>
      <c r="F12" s="511">
        <v>15226</v>
      </c>
      <c r="G12" s="512">
        <v>15226</v>
      </c>
      <c r="H12" s="333">
        <f>+D12+E12+F12+G12</f>
        <v>60904</v>
      </c>
      <c r="I12" s="230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1">
        <v>2008</v>
      </c>
      <c r="AR12" s="235"/>
      <c r="AS12" s="235"/>
      <c r="AT12" s="235"/>
    </row>
    <row r="13" spans="1:46" s="234" customFormat="1" ht="20.100000000000001" customHeight="1" x14ac:dyDescent="0.2">
      <c r="A13" s="714"/>
      <c r="B13" s="514" t="s">
        <v>80</v>
      </c>
      <c r="C13" s="232"/>
      <c r="D13" s="511">
        <v>17738</v>
      </c>
      <c r="E13" s="511">
        <v>17738</v>
      </c>
      <c r="F13" s="511">
        <v>17738</v>
      </c>
      <c r="G13" s="512">
        <v>17738</v>
      </c>
      <c r="H13" s="333">
        <f>+D13+E13+F13+G13</f>
        <v>70952</v>
      </c>
      <c r="I13" s="230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1"/>
      <c r="AR13" s="235"/>
      <c r="AS13" s="235"/>
      <c r="AT13" s="235"/>
    </row>
    <row r="14" spans="1:46" s="4" customFormat="1" ht="18" customHeight="1" x14ac:dyDescent="0.2">
      <c r="A14" s="714"/>
      <c r="B14" s="45" t="s">
        <v>81</v>
      </c>
      <c r="C14" s="313"/>
      <c r="D14" s="99">
        <f t="shared" ref="D14:H14" si="2">SUM(D15:D18)</f>
        <v>0</v>
      </c>
      <c r="E14" s="99">
        <f t="shared" si="2"/>
        <v>0</v>
      </c>
      <c r="F14" s="99">
        <f t="shared" si="2"/>
        <v>0</v>
      </c>
      <c r="G14" s="99">
        <f t="shared" si="2"/>
        <v>30872.117999999999</v>
      </c>
      <c r="H14" s="79">
        <f t="shared" si="2"/>
        <v>30872.117999999999</v>
      </c>
      <c r="I14" s="16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7">
        <v>2009</v>
      </c>
      <c r="AR14" s="3"/>
      <c r="AS14" s="3"/>
      <c r="AT14" s="3"/>
    </row>
    <row r="15" spans="1:46" s="234" customFormat="1" ht="20.100000000000001" customHeight="1" x14ac:dyDescent="0.2">
      <c r="A15" s="714"/>
      <c r="B15" s="225" t="s">
        <v>82</v>
      </c>
      <c r="C15" s="233"/>
      <c r="D15" s="228"/>
      <c r="E15" s="228"/>
      <c r="F15" s="228"/>
      <c r="G15" s="229"/>
      <c r="H15" s="333">
        <f>+D15+E15+F15+G15</f>
        <v>0</v>
      </c>
      <c r="I15" s="230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1">
        <v>2010</v>
      </c>
      <c r="AR15" s="235"/>
      <c r="AS15" s="235"/>
      <c r="AT15" s="235"/>
    </row>
    <row r="16" spans="1:46" s="234" customFormat="1" ht="20.100000000000001" customHeight="1" x14ac:dyDescent="0.2">
      <c r="A16" s="714"/>
      <c r="B16" s="514" t="s">
        <v>83</v>
      </c>
      <c r="C16" s="232"/>
      <c r="D16" s="228"/>
      <c r="E16" s="228"/>
      <c r="F16" s="228"/>
      <c r="G16" s="521">
        <f>10800+20072.118</f>
        <v>30872.117999999999</v>
      </c>
      <c r="H16" s="333">
        <f>+D16+E16+F16+G16</f>
        <v>30872.117999999999</v>
      </c>
      <c r="I16" s="230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1"/>
      <c r="AR16" s="235"/>
      <c r="AS16" s="235"/>
      <c r="AT16" s="235"/>
    </row>
    <row r="17" spans="1:46" s="234" customFormat="1" ht="20.100000000000001" customHeight="1" x14ac:dyDescent="0.2">
      <c r="A17" s="714"/>
      <c r="B17" s="226" t="s">
        <v>84</v>
      </c>
      <c r="C17" s="232"/>
      <c r="D17" s="228"/>
      <c r="E17" s="228"/>
      <c r="F17" s="228"/>
      <c r="G17" s="229"/>
      <c r="H17" s="333">
        <f>+D17+E17+F17+G17</f>
        <v>0</v>
      </c>
      <c r="I17" s="230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1">
        <v>2011</v>
      </c>
      <c r="AR17" s="235"/>
      <c r="AS17" s="235"/>
      <c r="AT17" s="235"/>
    </row>
    <row r="18" spans="1:46" s="234" customFormat="1" ht="20.100000000000001" customHeight="1" x14ac:dyDescent="0.2">
      <c r="A18" s="714"/>
      <c r="B18" s="225" t="s">
        <v>85</v>
      </c>
      <c r="C18" s="233"/>
      <c r="D18" s="228"/>
      <c r="E18" s="228"/>
      <c r="F18" s="228"/>
      <c r="G18" s="229"/>
      <c r="H18" s="333">
        <f>+D18+E18+F18+G18</f>
        <v>0</v>
      </c>
      <c r="I18" s="230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1">
        <v>2012</v>
      </c>
      <c r="AR18" s="235"/>
      <c r="AS18" s="235"/>
      <c r="AT18" s="235"/>
    </row>
    <row r="19" spans="1:46" s="4" customFormat="1" ht="18" customHeight="1" x14ac:dyDescent="0.2">
      <c r="A19" s="714"/>
      <c r="B19" s="45" t="s">
        <v>86</v>
      </c>
      <c r="C19" s="313"/>
      <c r="D19" s="98">
        <f t="shared" ref="D19:H19" si="3">SUM(D20:D20)</f>
        <v>0</v>
      </c>
      <c r="E19" s="98">
        <f t="shared" si="3"/>
        <v>0</v>
      </c>
      <c r="F19" s="98">
        <f t="shared" si="3"/>
        <v>0</v>
      </c>
      <c r="G19" s="98">
        <f t="shared" si="3"/>
        <v>0</v>
      </c>
      <c r="H19" s="79">
        <f t="shared" si="3"/>
        <v>0</v>
      </c>
      <c r="I19" s="16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7">
        <v>2013</v>
      </c>
      <c r="AR19" s="3"/>
      <c r="AS19" s="3"/>
      <c r="AT19" s="3"/>
    </row>
    <row r="20" spans="1:46" s="234" customFormat="1" ht="20.100000000000001" customHeight="1" x14ac:dyDescent="0.2">
      <c r="A20" s="714"/>
      <c r="B20" s="403" t="s">
        <v>75</v>
      </c>
      <c r="C20" s="232"/>
      <c r="D20" s="228"/>
      <c r="E20" s="228"/>
      <c r="F20" s="228"/>
      <c r="G20" s="229"/>
      <c r="H20" s="333">
        <f>+D20+E20+F20+G20</f>
        <v>0</v>
      </c>
      <c r="I20" s="230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1">
        <v>2014</v>
      </c>
      <c r="AR20" s="235"/>
      <c r="AS20" s="235"/>
      <c r="AT20" s="235"/>
    </row>
    <row r="21" spans="1:46" s="4" customFormat="1" ht="18" customHeight="1" x14ac:dyDescent="0.2">
      <c r="A21" s="714"/>
      <c r="B21" s="578" t="s">
        <v>87</v>
      </c>
      <c r="C21" s="579"/>
      <c r="D21" s="580">
        <f>+Revenue_Apdx!D19</f>
        <v>3750</v>
      </c>
      <c r="E21" s="316">
        <f>+Revenue_Apdx!E19</f>
        <v>0</v>
      </c>
      <c r="F21" s="316">
        <f>+Revenue_Apdx!F19</f>
        <v>0</v>
      </c>
      <c r="G21" s="580">
        <f>+Revenue_Apdx!G19</f>
        <v>46663.5</v>
      </c>
      <c r="H21" s="334">
        <f>+D21+E21+F21+G21</f>
        <v>50413.5</v>
      </c>
      <c r="I21" s="16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7">
        <v>2016</v>
      </c>
      <c r="AR21" s="3"/>
      <c r="AS21" s="3"/>
      <c r="AT21" s="3"/>
    </row>
    <row r="22" spans="1:46" s="274" customFormat="1" ht="28.35" customHeight="1" x14ac:dyDescent="0.3">
      <c r="A22" s="715"/>
      <c r="B22" s="356" t="s">
        <v>5</v>
      </c>
      <c r="C22" s="357"/>
      <c r="D22" s="358">
        <f>+D8+D11+D14+D19+D21</f>
        <v>36714</v>
      </c>
      <c r="E22" s="358">
        <f t="shared" ref="E22:G22" si="4">+E8+E11+E14+E19+E21</f>
        <v>32964</v>
      </c>
      <c r="F22" s="358">
        <f t="shared" si="4"/>
        <v>32964</v>
      </c>
      <c r="G22" s="358">
        <f t="shared" si="4"/>
        <v>110499.618</v>
      </c>
      <c r="H22" s="359">
        <f t="shared" ref="H22" si="5">+H8+H11+H14+H19+H21</f>
        <v>213141.61799999999</v>
      </c>
      <c r="I22" s="272">
        <f t="shared" ref="I22" si="6">+I8+I11+I14+I19+I21</f>
        <v>0</v>
      </c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  <c r="AH22" s="275"/>
      <c r="AI22" s="275"/>
      <c r="AJ22" s="275"/>
      <c r="AK22" s="275"/>
      <c r="AL22" s="275"/>
      <c r="AM22" s="275"/>
      <c r="AN22" s="275"/>
      <c r="AO22" s="275"/>
      <c r="AP22" s="275"/>
      <c r="AQ22" s="276">
        <v>2017</v>
      </c>
      <c r="AR22" s="275"/>
      <c r="AS22" s="275"/>
      <c r="AT22" s="275"/>
    </row>
    <row r="23" spans="1:46" s="4" customFormat="1" ht="18" customHeight="1" x14ac:dyDescent="0.2">
      <c r="A23" s="713" t="s">
        <v>42</v>
      </c>
      <c r="B23" s="45" t="s">
        <v>71</v>
      </c>
      <c r="C23" s="314"/>
      <c r="D23" s="100">
        <f>SUM(D24:D25)</f>
        <v>0</v>
      </c>
      <c r="E23" s="100">
        <f t="shared" ref="E23:G23" si="7">SUM(E24:E25)</f>
        <v>0</v>
      </c>
      <c r="F23" s="100">
        <f t="shared" si="7"/>
        <v>0</v>
      </c>
      <c r="G23" s="100">
        <f t="shared" si="7"/>
        <v>0</v>
      </c>
      <c r="H23" s="78">
        <f t="shared" ref="H23" si="8">SUM(H24:H25)</f>
        <v>0</v>
      </c>
      <c r="I23" s="17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7">
        <v>2018</v>
      </c>
      <c r="AR23" s="3"/>
      <c r="AS23" s="3"/>
      <c r="AT23" s="3"/>
    </row>
    <row r="24" spans="1:46" s="234" customFormat="1" ht="20.100000000000001" customHeight="1" x14ac:dyDescent="0.2">
      <c r="A24" s="722"/>
      <c r="B24" s="226" t="s">
        <v>63</v>
      </c>
      <c r="C24" s="232"/>
      <c r="D24" s="228"/>
      <c r="E24" s="228"/>
      <c r="F24" s="228"/>
      <c r="G24" s="229"/>
      <c r="H24" s="333">
        <f>+D24+E24+F24+G24</f>
        <v>0</v>
      </c>
      <c r="I24" s="230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1">
        <v>2019</v>
      </c>
      <c r="AR24" s="235"/>
      <c r="AS24" s="235"/>
      <c r="AT24" s="235"/>
    </row>
    <row r="25" spans="1:46" s="234" customFormat="1" ht="20.100000000000001" customHeight="1" x14ac:dyDescent="0.2">
      <c r="A25" s="722"/>
      <c r="B25" s="226" t="s">
        <v>74</v>
      </c>
      <c r="C25" s="232"/>
      <c r="D25" s="228"/>
      <c r="E25" s="228"/>
      <c r="F25" s="228"/>
      <c r="G25" s="229"/>
      <c r="H25" s="333">
        <f>+D25+E25+F25+G25</f>
        <v>0</v>
      </c>
      <c r="I25" s="236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1">
        <v>2020</v>
      </c>
      <c r="AR25" s="235"/>
      <c r="AS25" s="235"/>
      <c r="AT25" s="235"/>
    </row>
    <row r="26" spans="1:46" s="4" customFormat="1" ht="20.100000000000001" customHeight="1" x14ac:dyDescent="0.2">
      <c r="A26" s="722"/>
      <c r="B26" s="594" t="s">
        <v>73</v>
      </c>
      <c r="C26" s="595"/>
      <c r="D26" s="596">
        <v>89917</v>
      </c>
      <c r="E26" s="596">
        <v>89917</v>
      </c>
      <c r="F26" s="596">
        <v>89917</v>
      </c>
      <c r="G26" s="597">
        <v>89917</v>
      </c>
      <c r="H26" s="598">
        <f>+D26+E26+F26+G26</f>
        <v>359668</v>
      </c>
      <c r="I26" s="16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7">
        <v>2022</v>
      </c>
      <c r="AR26" s="3"/>
      <c r="AS26" s="3"/>
      <c r="AT26" s="3"/>
    </row>
    <row r="27" spans="1:46" s="4" customFormat="1" ht="18" customHeight="1" x14ac:dyDescent="0.2">
      <c r="A27" s="722"/>
      <c r="B27" s="657" t="s">
        <v>72</v>
      </c>
      <c r="C27" s="658"/>
      <c r="D27" s="659">
        <f>+Revenue_Apdx!D34</f>
        <v>7371.5869999999995</v>
      </c>
      <c r="E27" s="316">
        <f>+Revenue_Apdx!E34</f>
        <v>0</v>
      </c>
      <c r="F27" s="316">
        <f>+Revenue_Apdx!F34</f>
        <v>0</v>
      </c>
      <c r="G27" s="316">
        <f>+Revenue_Apdx!G34</f>
        <v>0</v>
      </c>
      <c r="H27" s="334">
        <f>Revenue_Apdx!H34</f>
        <v>7371.5869999999995</v>
      </c>
      <c r="I27" s="18"/>
      <c r="T27" s="3"/>
      <c r="U27" s="3"/>
      <c r="V27" s="3"/>
      <c r="W27" s="3"/>
      <c r="X27" s="31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7">
        <v>2026</v>
      </c>
      <c r="AR27" s="3"/>
      <c r="AS27" s="3"/>
      <c r="AT27" s="3"/>
    </row>
    <row r="28" spans="1:46" s="274" customFormat="1" ht="28.35" customHeight="1" x14ac:dyDescent="0.3">
      <c r="A28" s="723"/>
      <c r="B28" s="360" t="s">
        <v>40</v>
      </c>
      <c r="C28" s="357"/>
      <c r="D28" s="358">
        <f>+D23+D26+D27</f>
        <v>97288.587</v>
      </c>
      <c r="E28" s="358">
        <f t="shared" ref="E28:H28" si="9">+E23+E26+E27</f>
        <v>89917</v>
      </c>
      <c r="F28" s="358">
        <f t="shared" si="9"/>
        <v>89917</v>
      </c>
      <c r="G28" s="358">
        <f t="shared" si="9"/>
        <v>89917</v>
      </c>
      <c r="H28" s="358">
        <f t="shared" si="9"/>
        <v>367039.587</v>
      </c>
      <c r="I28" s="273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  <c r="AJ28" s="275"/>
      <c r="AK28" s="275"/>
      <c r="AL28" s="275"/>
      <c r="AM28" s="275"/>
      <c r="AN28" s="275"/>
      <c r="AO28" s="275"/>
      <c r="AP28" s="275"/>
      <c r="AQ28" s="276">
        <v>2027</v>
      </c>
      <c r="AR28" s="275"/>
      <c r="AS28" s="275"/>
      <c r="AT28" s="275"/>
    </row>
    <row r="29" spans="1:46" s="8" customFormat="1" ht="18.95" customHeight="1" x14ac:dyDescent="0.3">
      <c r="A29" s="710" t="s">
        <v>6</v>
      </c>
      <c r="B29" s="300" t="s">
        <v>120</v>
      </c>
      <c r="C29" s="315"/>
      <c r="D29" s="365">
        <f t="shared" ref="D29:H29" si="10">SUM(D30:D32)</f>
        <v>53733</v>
      </c>
      <c r="E29" s="365">
        <f t="shared" si="10"/>
        <v>266885</v>
      </c>
      <c r="F29" s="365">
        <f t="shared" si="10"/>
        <v>325000</v>
      </c>
      <c r="G29" s="365">
        <f t="shared" si="10"/>
        <v>9212</v>
      </c>
      <c r="H29" s="301">
        <f t="shared" si="10"/>
        <v>654830</v>
      </c>
      <c r="I29" s="16"/>
      <c r="AQ29" s="7">
        <v>2028</v>
      </c>
    </row>
    <row r="30" spans="1:46" s="10" customFormat="1" ht="20.100000000000001" customHeight="1" x14ac:dyDescent="0.2">
      <c r="A30" s="711"/>
      <c r="B30" s="667" t="s">
        <v>59</v>
      </c>
      <c r="C30" s="668"/>
      <c r="D30" s="623">
        <v>53733</v>
      </c>
      <c r="E30" s="623">
        <v>266885</v>
      </c>
      <c r="F30" s="623">
        <v>325000</v>
      </c>
      <c r="G30" s="624">
        <v>9212</v>
      </c>
      <c r="H30" s="625">
        <f>+D30+E30+F30+G30</f>
        <v>654830</v>
      </c>
      <c r="I30" s="230"/>
      <c r="AQ30" s="231"/>
    </row>
    <row r="31" spans="1:46" s="10" customFormat="1" ht="20.100000000000001" customHeight="1" x14ac:dyDescent="0.2">
      <c r="A31" s="711"/>
      <c r="B31" s="226" t="s">
        <v>39</v>
      </c>
      <c r="C31" s="232"/>
      <c r="D31" s="228"/>
      <c r="E31" s="228"/>
      <c r="F31" s="228"/>
      <c r="G31" s="229"/>
      <c r="H31" s="333">
        <f>+D31+E31+F31+G31</f>
        <v>0</v>
      </c>
      <c r="I31" s="230"/>
      <c r="AQ31" s="231"/>
    </row>
    <row r="32" spans="1:46" s="10" customFormat="1" ht="20.100000000000001" customHeight="1" x14ac:dyDescent="0.2">
      <c r="A32" s="711"/>
      <c r="B32" s="225" t="s">
        <v>26</v>
      </c>
      <c r="C32" s="233"/>
      <c r="D32" s="228">
        <v>0</v>
      </c>
      <c r="E32" s="228">
        <v>0</v>
      </c>
      <c r="F32" s="228"/>
      <c r="G32" s="229"/>
      <c r="H32" s="333">
        <f>+D32+E32+F32+G32</f>
        <v>0</v>
      </c>
      <c r="I32" s="230"/>
      <c r="AQ32" s="231"/>
    </row>
    <row r="33" spans="1:43" s="298" customFormat="1" ht="18.95" customHeight="1" x14ac:dyDescent="0.2">
      <c r="A33" s="711"/>
      <c r="B33" s="45" t="s">
        <v>65</v>
      </c>
      <c r="C33" s="313"/>
      <c r="D33" s="99">
        <f t="shared" ref="D33:H33" si="11">SUM(D34:D35)</f>
        <v>482</v>
      </c>
      <c r="E33" s="99">
        <f t="shared" si="11"/>
        <v>482</v>
      </c>
      <c r="F33" s="99">
        <f t="shared" si="11"/>
        <v>50878</v>
      </c>
      <c r="G33" s="99">
        <f t="shared" si="11"/>
        <v>195</v>
      </c>
      <c r="H33" s="79">
        <f t="shared" si="11"/>
        <v>52037</v>
      </c>
      <c r="I33" s="297"/>
      <c r="AQ33" s="299">
        <v>2029</v>
      </c>
    </row>
    <row r="34" spans="1:43" s="10" customFormat="1" ht="20.100000000000001" customHeight="1" x14ac:dyDescent="0.2">
      <c r="A34" s="711"/>
      <c r="B34" s="669" t="s">
        <v>60</v>
      </c>
      <c r="C34" s="670"/>
      <c r="D34" s="628">
        <v>482</v>
      </c>
      <c r="E34" s="628">
        <v>482</v>
      </c>
      <c r="F34" s="628">
        <f>482+50396</f>
        <v>50878</v>
      </c>
      <c r="G34" s="629">
        <v>195</v>
      </c>
      <c r="H34" s="630">
        <f>+D34+E34+F34+G34</f>
        <v>52037</v>
      </c>
      <c r="I34" s="230"/>
      <c r="AQ34" s="231">
        <v>2030</v>
      </c>
    </row>
    <row r="35" spans="1:43" s="10" customFormat="1" ht="20.100000000000001" customHeight="1" x14ac:dyDescent="0.2">
      <c r="A35" s="711"/>
      <c r="B35" s="226" t="s">
        <v>38</v>
      </c>
      <c r="C35" s="232"/>
      <c r="D35" s="228"/>
      <c r="E35" s="228"/>
      <c r="F35" s="228"/>
      <c r="G35" s="229"/>
      <c r="H35" s="333">
        <f>+D35+E35+F35+G35</f>
        <v>0</v>
      </c>
      <c r="I35" s="230"/>
    </row>
    <row r="36" spans="1:43" s="8" customFormat="1" ht="18.95" customHeight="1" x14ac:dyDescent="0.2">
      <c r="A36" s="711"/>
      <c r="B36" s="45" t="s">
        <v>66</v>
      </c>
      <c r="C36" s="313"/>
      <c r="D36" s="98">
        <f t="shared" ref="D36:H36" si="12">SUM(D37:D38)</f>
        <v>0</v>
      </c>
      <c r="E36" s="98">
        <f t="shared" si="12"/>
        <v>0</v>
      </c>
      <c r="F36" s="98">
        <f t="shared" si="12"/>
        <v>0</v>
      </c>
      <c r="G36" s="98">
        <f t="shared" si="12"/>
        <v>0</v>
      </c>
      <c r="H36" s="79">
        <f t="shared" si="12"/>
        <v>0</v>
      </c>
      <c r="I36" s="16"/>
      <c r="AQ36" s="7">
        <v>2029</v>
      </c>
    </row>
    <row r="37" spans="1:43" s="10" customFormat="1" ht="20.100000000000001" customHeight="1" x14ac:dyDescent="0.2">
      <c r="A37" s="711"/>
      <c r="B37" s="225" t="s">
        <v>61</v>
      </c>
      <c r="C37" s="233"/>
      <c r="D37" s="228"/>
      <c r="E37" s="228"/>
      <c r="F37" s="228"/>
      <c r="G37" s="229"/>
      <c r="H37" s="333">
        <f t="shared" ref="H37:H46" si="13">+D37+E37+F37+G37</f>
        <v>0</v>
      </c>
      <c r="I37" s="230"/>
    </row>
    <row r="38" spans="1:43" s="10" customFormat="1" ht="20.100000000000001" customHeight="1" x14ac:dyDescent="0.2">
      <c r="A38" s="711"/>
      <c r="B38" s="226" t="s">
        <v>62</v>
      </c>
      <c r="C38" s="232"/>
      <c r="D38" s="228"/>
      <c r="E38" s="228"/>
      <c r="F38" s="228"/>
      <c r="G38" s="229"/>
      <c r="H38" s="333">
        <f t="shared" si="13"/>
        <v>0</v>
      </c>
      <c r="I38" s="230"/>
    </row>
    <row r="39" spans="1:43" s="8" customFormat="1" ht="20.100000000000001" customHeight="1" x14ac:dyDescent="0.25">
      <c r="A39" s="711"/>
      <c r="B39" s="642" t="s">
        <v>184</v>
      </c>
      <c r="C39" s="643"/>
      <c r="D39" s="644">
        <v>10005</v>
      </c>
      <c r="E39" s="644">
        <v>3416</v>
      </c>
      <c r="F39" s="644">
        <v>1459</v>
      </c>
      <c r="G39" s="645"/>
      <c r="H39" s="646">
        <f t="shared" si="13"/>
        <v>14880</v>
      </c>
      <c r="I39" s="16"/>
    </row>
    <row r="40" spans="1:43" s="8" customFormat="1" ht="20.100000000000001" customHeight="1" x14ac:dyDescent="0.25">
      <c r="A40" s="711"/>
      <c r="B40" s="292" t="s">
        <v>67</v>
      </c>
      <c r="C40" s="293"/>
      <c r="D40" s="294"/>
      <c r="E40" s="294"/>
      <c r="F40" s="294"/>
      <c r="G40" s="295"/>
      <c r="H40" s="336">
        <f t="shared" si="13"/>
        <v>0</v>
      </c>
      <c r="I40" s="16"/>
    </row>
    <row r="41" spans="1:43" s="8" customFormat="1" ht="20.100000000000001" customHeight="1" x14ac:dyDescent="0.25">
      <c r="A41" s="711"/>
      <c r="B41" s="527" t="s">
        <v>177</v>
      </c>
      <c r="C41" s="523"/>
      <c r="D41" s="524">
        <v>6781</v>
      </c>
      <c r="E41" s="524">
        <v>7766</v>
      </c>
      <c r="F41" s="524">
        <v>25392</v>
      </c>
      <c r="G41" s="525">
        <v>7775</v>
      </c>
      <c r="H41" s="526">
        <f t="shared" si="13"/>
        <v>47714</v>
      </c>
      <c r="I41" s="16"/>
    </row>
    <row r="42" spans="1:43" s="8" customFormat="1" ht="20.100000000000001" customHeight="1" x14ac:dyDescent="0.25">
      <c r="A42" s="711"/>
      <c r="B42" s="292" t="s">
        <v>133</v>
      </c>
      <c r="C42" s="296"/>
      <c r="D42" s="294"/>
      <c r="E42" s="294"/>
      <c r="F42" s="294"/>
      <c r="G42" s="295"/>
      <c r="H42" s="336">
        <f t="shared" si="13"/>
        <v>0</v>
      </c>
      <c r="I42" s="16"/>
    </row>
    <row r="43" spans="1:43" s="8" customFormat="1" ht="20.100000000000001" customHeight="1" x14ac:dyDescent="0.2">
      <c r="A43" s="711"/>
      <c r="B43" s="48" t="s">
        <v>68</v>
      </c>
      <c r="C43" s="140"/>
      <c r="D43" s="101"/>
      <c r="E43" s="101"/>
      <c r="F43" s="101"/>
      <c r="G43" s="158"/>
      <c r="H43" s="335">
        <f t="shared" si="13"/>
        <v>0</v>
      </c>
      <c r="I43" s="16"/>
    </row>
    <row r="44" spans="1:43" s="8" customFormat="1" ht="18.95" customHeight="1" x14ac:dyDescent="0.2">
      <c r="A44" s="711"/>
      <c r="B44" s="47" t="s">
        <v>69</v>
      </c>
      <c r="C44" s="140"/>
      <c r="D44" s="101"/>
      <c r="E44" s="101"/>
      <c r="F44" s="101"/>
      <c r="G44" s="158"/>
      <c r="H44" s="335">
        <f t="shared" ref="H44" si="14">+D44+E44+F44+G44</f>
        <v>0</v>
      </c>
      <c r="I44" s="16"/>
    </row>
    <row r="45" spans="1:43" s="8" customFormat="1" ht="18" customHeight="1" x14ac:dyDescent="0.2">
      <c r="A45" s="711"/>
      <c r="B45" s="47" t="s">
        <v>145</v>
      </c>
      <c r="C45" s="140"/>
      <c r="D45" s="101"/>
      <c r="E45" s="101"/>
      <c r="F45" s="101"/>
      <c r="G45" s="158"/>
      <c r="H45" s="335">
        <f t="shared" si="13"/>
        <v>0</v>
      </c>
      <c r="I45" s="16"/>
    </row>
    <row r="46" spans="1:43" s="8" customFormat="1" ht="27.75" hidden="1" customHeight="1" x14ac:dyDescent="0.2">
      <c r="A46" s="711"/>
      <c r="B46" s="47"/>
      <c r="C46" s="140"/>
      <c r="D46" s="101"/>
      <c r="E46" s="101"/>
      <c r="F46" s="101"/>
      <c r="G46" s="158"/>
      <c r="H46" s="335">
        <f t="shared" si="13"/>
        <v>0</v>
      </c>
      <c r="I46" s="16"/>
    </row>
    <row r="47" spans="1:43" s="9" customFormat="1" ht="18.95" customHeight="1" x14ac:dyDescent="0.25">
      <c r="A47" s="711"/>
      <c r="B47" s="582" t="s">
        <v>70</v>
      </c>
      <c r="C47" s="583"/>
      <c r="D47" s="584">
        <f>Revenue_Apdx!D59</f>
        <v>8532.7970000000005</v>
      </c>
      <c r="E47" s="584">
        <f>Revenue_Apdx!E59</f>
        <v>9958.5349999999999</v>
      </c>
      <c r="F47" s="584">
        <f>Revenue_Apdx!F59</f>
        <v>6569.174</v>
      </c>
      <c r="G47" s="584">
        <f>Revenue_Apdx!G59</f>
        <v>6243.7460000000001</v>
      </c>
      <c r="H47" s="585">
        <f>Revenue_Apdx!H59</f>
        <v>31304.252</v>
      </c>
      <c r="I47" s="20"/>
    </row>
    <row r="48" spans="1:43" s="271" customFormat="1" ht="28.35" customHeight="1" x14ac:dyDescent="0.25">
      <c r="A48" s="712"/>
      <c r="B48" s="361" t="s">
        <v>7</v>
      </c>
      <c r="C48" s="362"/>
      <c r="D48" s="363">
        <f t="shared" ref="D48:H48" si="15">D29+D33+D36+SUM(D39:D47)</f>
        <v>79533.796999999991</v>
      </c>
      <c r="E48" s="363">
        <f t="shared" si="15"/>
        <v>288507.53499999997</v>
      </c>
      <c r="F48" s="363">
        <f t="shared" si="15"/>
        <v>409298.174</v>
      </c>
      <c r="G48" s="363">
        <f t="shared" si="15"/>
        <v>23425.745999999999</v>
      </c>
      <c r="H48" s="364">
        <f t="shared" si="15"/>
        <v>800765.25199999998</v>
      </c>
      <c r="I48" s="272"/>
    </row>
    <row r="49" spans="1:10" s="8" customFormat="1" ht="20.100000000000001" customHeight="1" x14ac:dyDescent="0.2">
      <c r="A49" s="716" t="s">
        <v>8</v>
      </c>
      <c r="B49" s="533" t="s">
        <v>126</v>
      </c>
      <c r="C49" s="534"/>
      <c r="D49" s="539">
        <v>25316.617999999999</v>
      </c>
      <c r="E49" s="539">
        <v>28090.954000000002</v>
      </c>
      <c r="F49" s="539">
        <v>23970.091</v>
      </c>
      <c r="G49" s="540">
        <v>24478.348999999998</v>
      </c>
      <c r="H49" s="541">
        <f t="shared" ref="H49:H60" si="16">+D49+E49+F49+G49</f>
        <v>101856.012</v>
      </c>
      <c r="I49" s="16"/>
    </row>
    <row r="50" spans="1:10" s="8" customFormat="1" ht="20.100000000000001" customHeight="1" x14ac:dyDescent="0.2">
      <c r="A50" s="717"/>
      <c r="B50" s="46" t="s">
        <v>88</v>
      </c>
      <c r="C50" s="139"/>
      <c r="D50" s="101"/>
      <c r="E50" s="101"/>
      <c r="F50" s="101"/>
      <c r="G50" s="158"/>
      <c r="H50" s="335">
        <f t="shared" si="16"/>
        <v>0</v>
      </c>
      <c r="I50" s="16"/>
    </row>
    <row r="51" spans="1:10" s="8" customFormat="1" ht="20.100000000000001" customHeight="1" x14ac:dyDescent="0.2">
      <c r="A51" s="717"/>
      <c r="B51" s="46" t="s">
        <v>89</v>
      </c>
      <c r="C51" s="139"/>
      <c r="D51" s="101"/>
      <c r="E51" s="101"/>
      <c r="F51" s="101"/>
      <c r="G51" s="158"/>
      <c r="H51" s="335">
        <f t="shared" si="16"/>
        <v>0</v>
      </c>
      <c r="I51" s="16"/>
    </row>
    <row r="52" spans="1:10" s="8" customFormat="1" ht="20.100000000000001" customHeight="1" x14ac:dyDescent="0.2">
      <c r="A52" s="717"/>
      <c r="B52" s="46" t="s">
        <v>90</v>
      </c>
      <c r="C52" s="139"/>
      <c r="D52" s="101"/>
      <c r="E52" s="101"/>
      <c r="F52" s="101"/>
      <c r="G52" s="158"/>
      <c r="H52" s="335">
        <f t="shared" si="16"/>
        <v>0</v>
      </c>
      <c r="I52" s="16"/>
    </row>
    <row r="53" spans="1:10" s="8" customFormat="1" ht="20.100000000000001" customHeight="1" x14ac:dyDescent="0.2">
      <c r="A53" s="717"/>
      <c r="B53" s="46" t="s">
        <v>95</v>
      </c>
      <c r="C53" s="139"/>
      <c r="D53" s="101"/>
      <c r="E53" s="101"/>
      <c r="F53" s="101"/>
      <c r="G53" s="158"/>
      <c r="H53" s="335">
        <f t="shared" si="16"/>
        <v>0</v>
      </c>
      <c r="I53" s="16"/>
    </row>
    <row r="54" spans="1:10" s="10" customFormat="1" ht="20.100000000000001" customHeight="1" x14ac:dyDescent="0.2">
      <c r="A54" s="717"/>
      <c r="B54" s="558" t="s">
        <v>91</v>
      </c>
      <c r="C54" s="559"/>
      <c r="D54" s="560">
        <v>733.70799999999997</v>
      </c>
      <c r="E54" s="560">
        <v>749.71900000000005</v>
      </c>
      <c r="F54" s="560">
        <v>566.21100000000001</v>
      </c>
      <c r="G54" s="561"/>
      <c r="H54" s="562">
        <f t="shared" si="16"/>
        <v>2049.6379999999999</v>
      </c>
      <c r="I54" s="16"/>
    </row>
    <row r="55" spans="1:10" s="8" customFormat="1" ht="20.100000000000001" customHeight="1" x14ac:dyDescent="0.2">
      <c r="A55" s="717"/>
      <c r="B55" s="46" t="s">
        <v>92</v>
      </c>
      <c r="C55" s="139"/>
      <c r="D55" s="101"/>
      <c r="E55" s="101"/>
      <c r="F55" s="101"/>
      <c r="G55" s="158"/>
      <c r="H55" s="335">
        <f t="shared" si="16"/>
        <v>0</v>
      </c>
      <c r="I55" s="16"/>
      <c r="J55" s="224"/>
    </row>
    <row r="56" spans="1:10" s="8" customFormat="1" ht="20.100000000000001" customHeight="1" x14ac:dyDescent="0.2">
      <c r="A56" s="717"/>
      <c r="B56" s="535" t="s">
        <v>93</v>
      </c>
      <c r="C56" s="536"/>
      <c r="D56" s="542">
        <v>2819.1889999999999</v>
      </c>
      <c r="E56" s="542">
        <v>2675.52</v>
      </c>
      <c r="F56" s="542">
        <v>2675.52</v>
      </c>
      <c r="G56" s="543">
        <v>2675.52</v>
      </c>
      <c r="H56" s="544">
        <f t="shared" si="16"/>
        <v>10845.749</v>
      </c>
      <c r="I56" s="16"/>
    </row>
    <row r="57" spans="1:10" s="8" customFormat="1" ht="20.100000000000001" customHeight="1" x14ac:dyDescent="0.2">
      <c r="A57" s="717"/>
      <c r="B57" s="538" t="s">
        <v>94</v>
      </c>
      <c r="C57" s="537"/>
      <c r="D57" s="545">
        <v>2672.0459999999998</v>
      </c>
      <c r="E57" s="545">
        <v>2741.8980000000001</v>
      </c>
      <c r="F57" s="545">
        <v>1540.2429999999999</v>
      </c>
      <c r="G57" s="546">
        <v>1617.2550000000001</v>
      </c>
      <c r="H57" s="547">
        <f t="shared" si="16"/>
        <v>8571.4419999999991</v>
      </c>
      <c r="I57" s="16"/>
    </row>
    <row r="58" spans="1:10" s="8" customFormat="1" ht="20.100000000000001" customHeight="1" x14ac:dyDescent="0.2">
      <c r="A58" s="717"/>
      <c r="B58" s="47" t="s">
        <v>96</v>
      </c>
      <c r="C58" s="139"/>
      <c r="D58" s="101"/>
      <c r="E58" s="101"/>
      <c r="F58" s="101"/>
      <c r="G58" s="158"/>
      <c r="H58" s="335">
        <f t="shared" si="16"/>
        <v>0</v>
      </c>
      <c r="I58" s="16"/>
    </row>
    <row r="59" spans="1:10" s="8" customFormat="1" ht="18" hidden="1" customHeight="1" x14ac:dyDescent="0.2">
      <c r="A59" s="717"/>
      <c r="B59" s="46"/>
      <c r="C59" s="139"/>
      <c r="D59" s="101"/>
      <c r="E59" s="101"/>
      <c r="F59" s="101"/>
      <c r="G59" s="158"/>
      <c r="H59" s="335">
        <f t="shared" si="16"/>
        <v>0</v>
      </c>
      <c r="I59" s="16"/>
    </row>
    <row r="60" spans="1:10" s="8" customFormat="1" ht="18" hidden="1" customHeight="1" x14ac:dyDescent="0.2">
      <c r="A60" s="717"/>
      <c r="B60" s="46"/>
      <c r="C60" s="139"/>
      <c r="D60" s="101"/>
      <c r="E60" s="101"/>
      <c r="F60" s="101"/>
      <c r="G60" s="158"/>
      <c r="H60" s="335">
        <f t="shared" si="16"/>
        <v>0</v>
      </c>
      <c r="I60" s="16"/>
    </row>
    <row r="61" spans="1:10" s="8" customFormat="1" ht="18" customHeight="1" x14ac:dyDescent="0.2">
      <c r="A61" s="717"/>
      <c r="B61" s="578" t="s">
        <v>98</v>
      </c>
      <c r="C61" s="579"/>
      <c r="D61" s="580">
        <f>Revenue_Apdx!D74</f>
        <v>2623.7939999999999</v>
      </c>
      <c r="E61" s="580">
        <f>Revenue_Apdx!E74</f>
        <v>1137.97</v>
      </c>
      <c r="F61" s="580">
        <f>Revenue_Apdx!F74</f>
        <v>0</v>
      </c>
      <c r="G61" s="580">
        <f>Revenue_Apdx!G74</f>
        <v>0</v>
      </c>
      <c r="H61" s="581">
        <f>Revenue_Apdx!H74</f>
        <v>3761.7640000000001</v>
      </c>
      <c r="I61" s="16"/>
    </row>
    <row r="62" spans="1:10" s="11" customFormat="1" ht="23.45" customHeight="1" x14ac:dyDescent="0.2">
      <c r="A62" s="718"/>
      <c r="B62" s="405" t="s">
        <v>9</v>
      </c>
      <c r="C62" s="406"/>
      <c r="D62" s="407">
        <f t="shared" ref="D62" si="17">SUM(D49:D61)</f>
        <v>34165.354999999996</v>
      </c>
      <c r="E62" s="407">
        <f t="shared" ref="E62" si="18">SUM(E49:E61)</f>
        <v>35396.061000000002</v>
      </c>
      <c r="F62" s="407">
        <f t="shared" ref="F62" si="19">SUM(F49:F61)</f>
        <v>28752.064999999999</v>
      </c>
      <c r="G62" s="407">
        <f t="shared" ref="G62" si="20">SUM(G49:G61)</f>
        <v>28771.124</v>
      </c>
      <c r="H62" s="408">
        <f t="shared" ref="H62" si="21">SUM(H49:H61)</f>
        <v>127084.605</v>
      </c>
      <c r="I62" s="21"/>
    </row>
    <row r="63" spans="1:10" s="8" customFormat="1" ht="20.100000000000001" customHeight="1" x14ac:dyDescent="0.2">
      <c r="A63" s="724" t="s">
        <v>35</v>
      </c>
      <c r="B63" s="626" t="s">
        <v>99</v>
      </c>
      <c r="C63" s="627"/>
      <c r="D63" s="628">
        <v>11007.55</v>
      </c>
      <c r="E63" s="628">
        <v>11227.700999999999</v>
      </c>
      <c r="F63" s="628">
        <v>11450.977000000001</v>
      </c>
      <c r="G63" s="629">
        <v>11678.63</v>
      </c>
      <c r="H63" s="630">
        <f t="shared" ref="H63:H79" si="22">+D63+E63+F63+G63</f>
        <v>45364.857999999993</v>
      </c>
      <c r="I63" s="16"/>
    </row>
    <row r="64" spans="1:10" s="8" customFormat="1" ht="20.100000000000001" customHeight="1" x14ac:dyDescent="0.2">
      <c r="A64" s="724"/>
      <c r="B64" s="46" t="s">
        <v>129</v>
      </c>
      <c r="C64" s="139"/>
      <c r="D64" s="101"/>
      <c r="E64" s="101"/>
      <c r="F64" s="101"/>
      <c r="G64" s="158"/>
      <c r="H64" s="335">
        <f t="shared" si="22"/>
        <v>0</v>
      </c>
      <c r="I64" s="16"/>
    </row>
    <row r="65" spans="1:15" s="8" customFormat="1" ht="20.100000000000001" customHeight="1" x14ac:dyDescent="0.2">
      <c r="A65" s="724"/>
      <c r="B65" s="46" t="s">
        <v>136</v>
      </c>
      <c r="C65" s="139"/>
      <c r="D65" s="101"/>
      <c r="E65" s="101"/>
      <c r="F65" s="101"/>
      <c r="G65" s="158"/>
      <c r="H65" s="335">
        <f t="shared" ref="H65" si="23">+D65+E65+F65+G65</f>
        <v>0</v>
      </c>
      <c r="I65" s="16"/>
    </row>
    <row r="66" spans="1:15" s="8" customFormat="1" ht="20.100000000000001" customHeight="1" x14ac:dyDescent="0.2">
      <c r="A66" s="724"/>
      <c r="B66" s="46" t="s">
        <v>100</v>
      </c>
      <c r="C66" s="139"/>
      <c r="D66" s="101"/>
      <c r="E66" s="101"/>
      <c r="F66" s="101"/>
      <c r="G66" s="158"/>
      <c r="H66" s="335">
        <f t="shared" si="22"/>
        <v>0</v>
      </c>
      <c r="I66" s="16"/>
    </row>
    <row r="67" spans="1:15" s="8" customFormat="1" ht="20.100000000000001" customHeight="1" x14ac:dyDescent="0.2">
      <c r="A67" s="724"/>
      <c r="B67" s="46" t="s">
        <v>101</v>
      </c>
      <c r="C67" s="139"/>
      <c r="D67" s="101"/>
      <c r="E67" s="101"/>
      <c r="F67" s="101"/>
      <c r="G67" s="158"/>
      <c r="H67" s="335">
        <f t="shared" si="22"/>
        <v>0</v>
      </c>
      <c r="I67" s="22"/>
      <c r="O67" s="9"/>
    </row>
    <row r="68" spans="1:15" s="8" customFormat="1" ht="20.100000000000001" customHeight="1" x14ac:dyDescent="0.2">
      <c r="A68" s="724"/>
      <c r="B68" s="46" t="s">
        <v>97</v>
      </c>
      <c r="C68" s="139"/>
      <c r="D68" s="101"/>
      <c r="E68" s="101"/>
      <c r="F68" s="101"/>
      <c r="G68" s="158"/>
      <c r="H68" s="335">
        <f t="shared" si="22"/>
        <v>0</v>
      </c>
      <c r="I68" s="22"/>
    </row>
    <row r="69" spans="1:15" s="8" customFormat="1" ht="20.100000000000001" customHeight="1" x14ac:dyDescent="0.2">
      <c r="A69" s="724"/>
      <c r="B69" s="46" t="s">
        <v>138</v>
      </c>
      <c r="C69" s="139"/>
      <c r="D69" s="101"/>
      <c r="E69" s="101"/>
      <c r="F69" s="101"/>
      <c r="G69" s="158"/>
      <c r="H69" s="335">
        <f t="shared" si="22"/>
        <v>0</v>
      </c>
      <c r="I69" s="22"/>
    </row>
    <row r="70" spans="1:15" s="8" customFormat="1" ht="20.100000000000001" customHeight="1" x14ac:dyDescent="0.2">
      <c r="A70" s="724"/>
      <c r="B70" s="46" t="s">
        <v>102</v>
      </c>
      <c r="C70" s="139"/>
      <c r="D70" s="101"/>
      <c r="E70" s="101"/>
      <c r="F70" s="101"/>
      <c r="G70" s="158"/>
      <c r="H70" s="335">
        <f t="shared" si="22"/>
        <v>0</v>
      </c>
      <c r="I70" s="22"/>
    </row>
    <row r="71" spans="1:15" s="8" customFormat="1" ht="20.100000000000001" customHeight="1" x14ac:dyDescent="0.2">
      <c r="A71" s="724"/>
      <c r="B71" s="528" t="s">
        <v>103</v>
      </c>
      <c r="C71" s="139"/>
      <c r="D71" s="520">
        <v>5286</v>
      </c>
      <c r="E71" s="520"/>
      <c r="F71" s="520"/>
      <c r="G71" s="521"/>
      <c r="H71" s="333">
        <f>+D71+E71+F71+G71</f>
        <v>5286</v>
      </c>
      <c r="I71" s="16"/>
    </row>
    <row r="72" spans="1:15" s="8" customFormat="1" ht="20.100000000000001" customHeight="1" x14ac:dyDescent="0.2">
      <c r="A72" s="724"/>
      <c r="B72" s="46" t="s">
        <v>127</v>
      </c>
      <c r="C72" s="139"/>
      <c r="D72" s="101"/>
      <c r="E72" s="101"/>
      <c r="F72" s="101"/>
      <c r="G72" s="158"/>
      <c r="H72" s="335">
        <f t="shared" si="22"/>
        <v>0</v>
      </c>
      <c r="I72" s="16"/>
    </row>
    <row r="73" spans="1:15" s="8" customFormat="1" ht="20.100000000000001" customHeight="1" x14ac:dyDescent="0.2">
      <c r="A73" s="724"/>
      <c r="B73" s="48" t="s">
        <v>134</v>
      </c>
      <c r="C73" s="139"/>
      <c r="D73" s="101"/>
      <c r="E73" s="101"/>
      <c r="F73" s="101"/>
      <c r="G73" s="158"/>
      <c r="H73" s="335">
        <f t="shared" si="22"/>
        <v>0</v>
      </c>
      <c r="I73" s="22"/>
    </row>
    <row r="74" spans="1:15" s="8" customFormat="1" ht="20.100000000000001" customHeight="1" x14ac:dyDescent="0.2">
      <c r="A74" s="724"/>
      <c r="B74" s="46" t="s">
        <v>128</v>
      </c>
      <c r="C74" s="139"/>
      <c r="D74" s="101"/>
      <c r="E74" s="101"/>
      <c r="F74" s="101"/>
      <c r="G74" s="158"/>
      <c r="H74" s="335">
        <f t="shared" si="22"/>
        <v>0</v>
      </c>
      <c r="I74" s="30"/>
    </row>
    <row r="75" spans="1:15" s="8" customFormat="1" ht="19.7" customHeight="1" x14ac:dyDescent="0.2">
      <c r="A75" s="724"/>
      <c r="B75" s="46" t="s">
        <v>104</v>
      </c>
      <c r="C75" s="139"/>
      <c r="D75" s="101"/>
      <c r="E75" s="101"/>
      <c r="F75" s="101"/>
      <c r="G75" s="158"/>
      <c r="H75" s="335">
        <f t="shared" si="22"/>
        <v>0</v>
      </c>
      <c r="I75" s="22"/>
    </row>
    <row r="76" spans="1:15" s="8" customFormat="1" ht="20.100000000000001" customHeight="1" x14ac:dyDescent="0.2">
      <c r="A76" s="724"/>
      <c r="B76" s="48" t="s">
        <v>135</v>
      </c>
      <c r="C76" s="139"/>
      <c r="D76" s="101"/>
      <c r="E76" s="101"/>
      <c r="F76" s="101"/>
      <c r="G76" s="158"/>
      <c r="H76" s="335">
        <f t="shared" si="22"/>
        <v>0</v>
      </c>
      <c r="I76" s="23"/>
    </row>
    <row r="77" spans="1:15" s="8" customFormat="1" ht="20.100000000000001" customHeight="1" x14ac:dyDescent="0.2">
      <c r="A77" s="724"/>
      <c r="B77" s="621" t="s">
        <v>105</v>
      </c>
      <c r="C77" s="622"/>
      <c r="D77" s="623">
        <v>12326.282999999999</v>
      </c>
      <c r="E77" s="623">
        <v>12634.231</v>
      </c>
      <c r="F77" s="623">
        <v>12923.646000000001</v>
      </c>
      <c r="G77" s="624">
        <v>13217.674999999999</v>
      </c>
      <c r="H77" s="625">
        <f t="shared" si="22"/>
        <v>51101.835000000006</v>
      </c>
      <c r="I77" s="23"/>
    </row>
    <row r="78" spans="1:15" s="8" customFormat="1" ht="18" customHeight="1" x14ac:dyDescent="0.25">
      <c r="A78" s="724"/>
      <c r="B78" s="481" t="s">
        <v>141</v>
      </c>
      <c r="C78" s="139"/>
      <c r="D78" s="101"/>
      <c r="E78" s="101"/>
      <c r="F78" s="101"/>
      <c r="G78" s="158"/>
      <c r="H78" s="335">
        <f t="shared" si="22"/>
        <v>0</v>
      </c>
      <c r="I78" s="23"/>
    </row>
    <row r="79" spans="1:15" s="8" customFormat="1" ht="18" customHeight="1" x14ac:dyDescent="0.25">
      <c r="A79" s="724"/>
      <c r="B79" s="640" t="s">
        <v>146</v>
      </c>
      <c r="C79" s="641"/>
      <c r="D79" s="542">
        <v>540</v>
      </c>
      <c r="E79" s="542">
        <v>2991.0790000000002</v>
      </c>
      <c r="F79" s="542">
        <v>1101</v>
      </c>
      <c r="G79" s="543"/>
      <c r="H79" s="544">
        <f t="shared" si="22"/>
        <v>4632.0789999999997</v>
      </c>
      <c r="I79" s="23"/>
    </row>
    <row r="80" spans="1:15" s="8" customFormat="1" ht="18" customHeight="1" x14ac:dyDescent="0.25">
      <c r="A80" s="724"/>
      <c r="B80" s="481" t="s">
        <v>144</v>
      </c>
      <c r="C80" s="139"/>
      <c r="D80" s="101"/>
      <c r="E80" s="101"/>
      <c r="F80" s="101"/>
      <c r="G80" s="158"/>
      <c r="H80" s="335"/>
      <c r="I80" s="23"/>
    </row>
    <row r="81" spans="1:20" s="8" customFormat="1" ht="18" customHeight="1" x14ac:dyDescent="0.2">
      <c r="A81" s="724"/>
      <c r="B81" s="402" t="s">
        <v>115</v>
      </c>
      <c r="C81" s="328"/>
      <c r="D81" s="316">
        <f>Revenue_Apdx!D99</f>
        <v>15000</v>
      </c>
      <c r="E81" s="316">
        <f>Revenue_Apdx!E99</f>
        <v>0</v>
      </c>
      <c r="F81" s="316">
        <f>Revenue_Apdx!F99</f>
        <v>5500</v>
      </c>
      <c r="G81" s="316">
        <f>Revenue_Apdx!G99</f>
        <v>0</v>
      </c>
      <c r="H81" s="335">
        <f>Revenue_Apdx!H99</f>
        <v>20500</v>
      </c>
      <c r="I81" s="23"/>
    </row>
    <row r="82" spans="1:20" s="8" customFormat="1" ht="24" customHeight="1" x14ac:dyDescent="0.2">
      <c r="A82" s="718"/>
      <c r="B82" s="405" t="s">
        <v>21</v>
      </c>
      <c r="C82" s="406"/>
      <c r="D82" s="407">
        <f>SUM(D63:D81)</f>
        <v>44159.832999999999</v>
      </c>
      <c r="E82" s="407">
        <f>SUM(E63:E81)</f>
        <v>26853.011000000002</v>
      </c>
      <c r="F82" s="407">
        <f>SUM(F63:F81)</f>
        <v>30975.623</v>
      </c>
      <c r="G82" s="407">
        <f>SUM(G63:G81)</f>
        <v>24896.305</v>
      </c>
      <c r="H82" s="408">
        <f>SUM(H63:H81)</f>
        <v>126884.772</v>
      </c>
      <c r="I82" s="23"/>
    </row>
    <row r="83" spans="1:20" s="9" customFormat="1" ht="30" customHeight="1" x14ac:dyDescent="0.2">
      <c r="A83" s="708" t="s">
        <v>121</v>
      </c>
      <c r="B83" s="400" t="s">
        <v>116</v>
      </c>
      <c r="C83" s="328"/>
      <c r="D83" s="316">
        <f>Revenue_Apdx!D114</f>
        <v>0</v>
      </c>
      <c r="E83" s="316">
        <f>Revenue_Apdx!E114</f>
        <v>0</v>
      </c>
      <c r="F83" s="316">
        <f>Revenue_Apdx!F114</f>
        <v>0</v>
      </c>
      <c r="G83" s="316">
        <f>Revenue_Apdx!G114</f>
        <v>0</v>
      </c>
      <c r="H83" s="334">
        <f>Revenue_Apdx!H114</f>
        <v>0</v>
      </c>
      <c r="I83" s="24"/>
    </row>
    <row r="84" spans="1:20" s="9" customFormat="1" ht="35.450000000000003" customHeight="1" x14ac:dyDescent="0.2">
      <c r="A84" s="709"/>
      <c r="B84" s="409" t="s">
        <v>53</v>
      </c>
      <c r="C84" s="406"/>
      <c r="D84" s="407">
        <f t="shared" ref="D84" si="24">SUM(D83:D83)</f>
        <v>0</v>
      </c>
      <c r="E84" s="407">
        <f t="shared" ref="E84" si="25">SUM(E83:E83)</f>
        <v>0</v>
      </c>
      <c r="F84" s="407">
        <f t="shared" ref="F84" si="26">SUM(F83:F83)</f>
        <v>0</v>
      </c>
      <c r="G84" s="407">
        <f t="shared" ref="G84" si="27">SUM(G83:G83)</f>
        <v>0</v>
      </c>
      <c r="H84" s="408">
        <f t="shared" ref="H84" si="28">SUM(H83:H83)</f>
        <v>0</v>
      </c>
      <c r="I84" s="24"/>
    </row>
    <row r="85" spans="1:20" s="271" customFormat="1" ht="37.35" customHeight="1" x14ac:dyDescent="0.3">
      <c r="A85" s="476"/>
      <c r="B85" s="459" t="s">
        <v>36</v>
      </c>
      <c r="C85" s="477"/>
      <c r="D85" s="468">
        <f>D62+D82+D84</f>
        <v>78325.187999999995</v>
      </c>
      <c r="E85" s="468">
        <f>E62+E82+E84</f>
        <v>62249.072</v>
      </c>
      <c r="F85" s="468">
        <f>F62+F82+F84</f>
        <v>59727.687999999995</v>
      </c>
      <c r="G85" s="468">
        <f>G62+G82+G84</f>
        <v>53667.429000000004</v>
      </c>
      <c r="H85" s="470">
        <f>H62+H82+H84</f>
        <v>253969.37699999998</v>
      </c>
      <c r="I85" s="269"/>
    </row>
    <row r="86" spans="1:20" s="8" customFormat="1" ht="28.7" customHeight="1" x14ac:dyDescent="0.2">
      <c r="A86" s="719" t="s">
        <v>46</v>
      </c>
      <c r="B86" s="46" t="s">
        <v>114</v>
      </c>
      <c r="C86" s="141"/>
      <c r="D86" s="101"/>
      <c r="E86" s="101"/>
      <c r="F86" s="101"/>
      <c r="G86" s="158"/>
      <c r="H86" s="337">
        <f>+D86+E86+F86+G86</f>
        <v>0</v>
      </c>
      <c r="I86" s="24"/>
    </row>
    <row r="87" spans="1:20" s="8" customFormat="1" ht="25.35" customHeight="1" x14ac:dyDescent="0.2">
      <c r="A87" s="720"/>
      <c r="B87" s="402" t="s">
        <v>117</v>
      </c>
      <c r="C87" s="328"/>
      <c r="D87" s="316">
        <f>Revenue_Apdx!D129</f>
        <v>0</v>
      </c>
      <c r="E87" s="316">
        <f>Revenue_Apdx!E129</f>
        <v>0</v>
      </c>
      <c r="F87" s="316">
        <f>Revenue_Apdx!F129</f>
        <v>0</v>
      </c>
      <c r="G87" s="316">
        <f>Revenue_Apdx!G129</f>
        <v>0</v>
      </c>
      <c r="H87" s="334">
        <f>Revenue_Apdx!H129</f>
        <v>0</v>
      </c>
      <c r="I87" s="24"/>
      <c r="T87" s="26"/>
    </row>
    <row r="88" spans="1:20" s="270" customFormat="1" ht="27.6" customHeight="1" x14ac:dyDescent="0.3">
      <c r="A88" s="721"/>
      <c r="B88" s="459" t="s">
        <v>37</v>
      </c>
      <c r="C88" s="478"/>
      <c r="D88" s="479">
        <f t="shared" ref="D88:H88" si="29">SUM(D86:D87)</f>
        <v>0</v>
      </c>
      <c r="E88" s="479">
        <f t="shared" si="29"/>
        <v>0</v>
      </c>
      <c r="F88" s="479">
        <f t="shared" si="29"/>
        <v>0</v>
      </c>
      <c r="G88" s="479">
        <f t="shared" si="29"/>
        <v>0</v>
      </c>
      <c r="H88" s="480">
        <f t="shared" si="29"/>
        <v>0</v>
      </c>
      <c r="I88" s="269"/>
      <c r="T88" s="41"/>
    </row>
    <row r="89" spans="1:20" s="280" customFormat="1" ht="34.700000000000003" customHeight="1" x14ac:dyDescent="0.3">
      <c r="A89" s="706" t="s">
        <v>10</v>
      </c>
      <c r="B89" s="707"/>
      <c r="C89" s="447"/>
      <c r="D89" s="277">
        <f>D22+D28+D48+D85+D88</f>
        <v>291861.57199999999</v>
      </c>
      <c r="E89" s="277">
        <f>E22+E28+E48+E85+E88</f>
        <v>473637.60699999996</v>
      </c>
      <c r="F89" s="277">
        <f>F22+F28+F48+F85+F88</f>
        <v>591906.86199999996</v>
      </c>
      <c r="G89" s="277">
        <f>G22+G28+G48+G85+G88</f>
        <v>277509.79300000001</v>
      </c>
      <c r="H89" s="278">
        <f>H22+H28+H48+H85+H88</f>
        <v>1634915.8339999998</v>
      </c>
      <c r="I89" s="279"/>
      <c r="T89" s="281"/>
    </row>
    <row r="90" spans="1:20" s="12" customFormat="1" ht="18" customHeight="1" x14ac:dyDescent="0.25">
      <c r="A90" s="321"/>
      <c r="B90" s="25"/>
      <c r="C90" s="25"/>
      <c r="D90" s="95"/>
      <c r="E90" s="95"/>
      <c r="F90" s="95"/>
      <c r="G90" s="95"/>
      <c r="H90" s="92"/>
      <c r="I90" s="27"/>
      <c r="T90" s="41"/>
    </row>
    <row r="91" spans="1:20" s="26" customFormat="1" ht="18" customHeight="1" x14ac:dyDescent="0.25">
      <c r="A91" s="35" t="s">
        <v>123</v>
      </c>
      <c r="B91" s="28"/>
      <c r="C91" s="28"/>
      <c r="D91" s="29"/>
      <c r="E91" s="29"/>
      <c r="F91" s="29"/>
      <c r="G91" s="29"/>
      <c r="I91" s="27"/>
      <c r="T91" s="40"/>
    </row>
    <row r="92" spans="1:20" s="30" customFormat="1" ht="17.25" x14ac:dyDescent="0.2">
      <c r="A92" s="317" t="s">
        <v>125</v>
      </c>
      <c r="B92" s="287"/>
      <c r="C92" s="288"/>
      <c r="D92" s="288"/>
      <c r="E92" s="288"/>
      <c r="F92" s="288"/>
      <c r="G92" s="288"/>
    </row>
    <row r="93" spans="1:20" s="322" customFormat="1" ht="17.100000000000001" customHeight="1" x14ac:dyDescent="0.2">
      <c r="B93" s="321"/>
      <c r="C93" s="321"/>
      <c r="D93" s="321"/>
      <c r="E93" s="321"/>
      <c r="F93" s="321"/>
      <c r="G93" s="321"/>
    </row>
    <row r="94" spans="1:20" s="322" customFormat="1" ht="17.100000000000001" customHeight="1" x14ac:dyDescent="0.2">
      <c r="A94" s="321"/>
      <c r="B94" s="321"/>
      <c r="C94" s="321"/>
      <c r="D94" s="321"/>
      <c r="E94" s="321"/>
      <c r="F94" s="321"/>
      <c r="G94" s="321"/>
    </row>
    <row r="95" spans="1:20" s="322" customFormat="1" ht="17.100000000000001" customHeight="1" x14ac:dyDescent="0.2">
      <c r="A95" s="321"/>
      <c r="B95" s="321"/>
      <c r="C95" s="321"/>
      <c r="D95" s="321"/>
      <c r="E95" s="321"/>
      <c r="F95" s="321"/>
      <c r="G95" s="321" t="s">
        <v>147</v>
      </c>
    </row>
    <row r="96" spans="1:20" s="322" customFormat="1" ht="17.100000000000001" customHeight="1" x14ac:dyDescent="0.2">
      <c r="A96" s="321"/>
      <c r="B96" s="321"/>
      <c r="C96" s="321"/>
      <c r="D96" s="321"/>
      <c r="E96" s="321"/>
      <c r="F96" s="321"/>
      <c r="G96" s="321"/>
    </row>
    <row r="97" spans="1:20" s="322" customFormat="1" ht="17.100000000000001" customHeight="1" x14ac:dyDescent="0.2">
      <c r="G97" s="321"/>
    </row>
    <row r="98" spans="1:20" s="322" customFormat="1" ht="17.100000000000001" customHeight="1" x14ac:dyDescent="0.2">
      <c r="G98" s="321"/>
    </row>
    <row r="99" spans="1:20" s="322" customFormat="1" ht="18" customHeight="1" x14ac:dyDescent="0.2">
      <c r="A99" s="323"/>
      <c r="B99" s="323"/>
      <c r="C99" s="323"/>
      <c r="D99" s="323"/>
      <c r="E99" s="323"/>
      <c r="F99" s="323"/>
      <c r="G99" s="323"/>
      <c r="H99" s="323"/>
      <c r="I99" s="324"/>
      <c r="J99" s="324"/>
      <c r="K99" s="325"/>
      <c r="L99" s="325"/>
      <c r="M99" s="325"/>
      <c r="N99" s="325"/>
      <c r="O99" s="325"/>
      <c r="P99" s="325"/>
      <c r="Q99" s="325"/>
      <c r="R99" s="325"/>
      <c r="S99" s="326"/>
      <c r="T99" s="324"/>
    </row>
    <row r="100" spans="1:20" s="322" customFormat="1" ht="16.5" customHeight="1" x14ac:dyDescent="0.2">
      <c r="I100" s="324"/>
      <c r="J100" s="324"/>
      <c r="K100" s="325"/>
      <c r="L100" s="325"/>
      <c r="M100" s="325"/>
      <c r="N100" s="325"/>
      <c r="O100" s="325"/>
      <c r="P100" s="325"/>
      <c r="Q100" s="325"/>
      <c r="R100" s="325"/>
      <c r="S100" s="326"/>
      <c r="T100" s="324"/>
    </row>
    <row r="101" spans="1:20" s="322" customFormat="1" ht="18" customHeight="1" x14ac:dyDescent="0.2">
      <c r="B101" s="324"/>
      <c r="C101" s="324"/>
      <c r="D101" s="324"/>
      <c r="E101" s="324"/>
      <c r="F101" s="324"/>
      <c r="G101" s="324"/>
      <c r="H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20" s="322" customFormat="1" ht="17.100000000000001" customHeight="1" x14ac:dyDescent="0.2">
      <c r="B102" s="324"/>
      <c r="C102" s="324"/>
      <c r="D102" s="324"/>
      <c r="E102" s="324"/>
      <c r="F102" s="324"/>
      <c r="G102" s="324"/>
      <c r="H102" s="324"/>
      <c r="J102" s="327"/>
      <c r="K102" s="327"/>
      <c r="L102" s="327"/>
      <c r="M102" s="327"/>
      <c r="N102" s="327"/>
      <c r="O102" s="327"/>
      <c r="P102" s="327"/>
      <c r="Q102" s="327"/>
      <c r="R102" s="327"/>
    </row>
    <row r="103" spans="1:20" s="322" customFormat="1" ht="17.100000000000001" customHeight="1" x14ac:dyDescent="0.2">
      <c r="B103" s="324"/>
      <c r="C103" s="324"/>
      <c r="D103" s="324"/>
      <c r="E103" s="324"/>
      <c r="F103" s="324"/>
      <c r="G103" s="324"/>
      <c r="H103" s="324"/>
      <c r="J103" s="327"/>
      <c r="K103" s="327"/>
      <c r="L103" s="327"/>
      <c r="M103" s="327"/>
      <c r="N103" s="327"/>
      <c r="O103" s="327"/>
      <c r="P103" s="327"/>
      <c r="Q103" s="327"/>
      <c r="R103" s="327"/>
    </row>
    <row r="104" spans="1:20" s="322" customFormat="1" ht="17.100000000000001" customHeight="1" x14ac:dyDescent="0.2">
      <c r="I104" s="322">
        <f>+D89+E89+F89+G89</f>
        <v>1634915.834</v>
      </c>
      <c r="J104" s="327" t="s">
        <v>130</v>
      </c>
      <c r="K104" s="327"/>
      <c r="L104" s="327"/>
      <c r="M104" s="327"/>
      <c r="N104" s="327"/>
      <c r="O104" s="327"/>
      <c r="P104" s="327"/>
      <c r="Q104" s="327"/>
      <c r="R104" s="327"/>
    </row>
    <row r="105" spans="1:20" ht="17.100000000000001" customHeight="1" x14ac:dyDescent="0.25">
      <c r="B105" s="8"/>
      <c r="C105" s="8"/>
      <c r="D105" s="8"/>
      <c r="E105" s="8"/>
      <c r="F105" s="8"/>
      <c r="G105" s="8"/>
      <c r="J105" s="1"/>
      <c r="K105" s="1"/>
      <c r="L105" s="1"/>
      <c r="M105" s="1"/>
      <c r="N105" s="1"/>
      <c r="O105" s="1"/>
      <c r="P105" s="1"/>
      <c r="Q105" s="1"/>
      <c r="R105" s="1"/>
    </row>
    <row r="106" spans="1:20" ht="17.100000000000001" customHeight="1" x14ac:dyDescent="0.25">
      <c r="B106" s="8"/>
      <c r="C106" s="8"/>
      <c r="D106" s="8"/>
      <c r="E106" s="8"/>
      <c r="F106" s="8"/>
      <c r="G106" s="8"/>
      <c r="J106" s="1"/>
      <c r="K106" s="1"/>
      <c r="L106" s="1"/>
      <c r="M106" s="1"/>
      <c r="N106" s="1"/>
      <c r="O106" s="1"/>
      <c r="P106" s="1"/>
      <c r="Q106" s="1"/>
      <c r="R106" s="1"/>
    </row>
    <row r="107" spans="1:20" ht="17.100000000000001" customHeight="1" x14ac:dyDescent="0.25">
      <c r="B107" s="8"/>
      <c r="C107" s="8"/>
      <c r="D107" s="8"/>
      <c r="E107" s="8"/>
      <c r="F107" s="8"/>
      <c r="G107" s="8"/>
    </row>
    <row r="108" spans="1:20" ht="17.100000000000001" customHeight="1" x14ac:dyDescent="0.25">
      <c r="B108" s="8"/>
      <c r="C108" s="8"/>
      <c r="D108" s="8"/>
      <c r="E108" s="8"/>
      <c r="F108" s="8"/>
      <c r="G108" s="8"/>
    </row>
    <row r="109" spans="1:20" ht="17.100000000000001" customHeight="1" x14ac:dyDescent="0.25">
      <c r="B109" s="8"/>
      <c r="C109" s="8"/>
      <c r="D109" s="8"/>
      <c r="E109" s="8"/>
      <c r="F109" s="8"/>
      <c r="G109" s="8"/>
    </row>
    <row r="110" spans="1:20" ht="17.100000000000001" customHeight="1" x14ac:dyDescent="0.25">
      <c r="B110" s="8"/>
      <c r="C110" s="8"/>
      <c r="D110" s="8"/>
      <c r="E110" s="8"/>
      <c r="F110" s="8"/>
      <c r="G110" s="8"/>
    </row>
    <row r="111" spans="1:20" ht="17.100000000000001" customHeight="1" x14ac:dyDescent="0.25">
      <c r="B111" s="8"/>
      <c r="C111" s="8"/>
      <c r="D111" s="8"/>
      <c r="E111" s="8"/>
      <c r="F111" s="8"/>
      <c r="G111" s="8"/>
    </row>
    <row r="112" spans="1:20" ht="17.100000000000001" customHeight="1" x14ac:dyDescent="0.25">
      <c r="B112" s="8"/>
      <c r="C112" s="8"/>
      <c r="D112" s="8"/>
      <c r="E112" s="8"/>
      <c r="F112" s="8"/>
      <c r="G112" s="8"/>
    </row>
    <row r="113" spans="2:7" ht="17.100000000000001" customHeight="1" x14ac:dyDescent="0.25">
      <c r="B113" s="8"/>
      <c r="C113" s="8"/>
      <c r="D113" s="8"/>
      <c r="E113" s="8"/>
      <c r="F113" s="8"/>
      <c r="G113" s="8"/>
    </row>
    <row r="114" spans="2:7" ht="17.100000000000001" customHeight="1" x14ac:dyDescent="0.25">
      <c r="B114" s="8"/>
      <c r="C114" s="8"/>
      <c r="D114" s="8"/>
      <c r="E114" s="8"/>
      <c r="F114" s="8"/>
      <c r="G114" s="8"/>
    </row>
    <row r="115" spans="2:7" ht="17.100000000000001" customHeight="1" x14ac:dyDescent="0.25">
      <c r="B115" s="8"/>
      <c r="C115" s="8"/>
      <c r="D115" s="8"/>
      <c r="E115" s="8"/>
      <c r="F115" s="8"/>
      <c r="G115" s="8"/>
    </row>
    <row r="116" spans="2:7" ht="17.100000000000001" customHeight="1" x14ac:dyDescent="0.25">
      <c r="B116" s="8"/>
      <c r="C116" s="8"/>
      <c r="D116" s="8"/>
      <c r="E116" s="8"/>
      <c r="F116" s="8"/>
      <c r="G116" s="8"/>
    </row>
    <row r="117" spans="2:7" ht="17.100000000000001" customHeight="1" x14ac:dyDescent="0.25">
      <c r="B117" s="8"/>
      <c r="C117" s="8"/>
      <c r="D117" s="8"/>
      <c r="E117" s="8"/>
      <c r="F117" s="8"/>
      <c r="G117" s="8"/>
    </row>
    <row r="118" spans="2:7" ht="17.100000000000001" customHeight="1" x14ac:dyDescent="0.25">
      <c r="B118" s="8"/>
      <c r="C118" s="8"/>
      <c r="D118" s="8"/>
      <c r="E118" s="8"/>
      <c r="F118" s="8"/>
      <c r="G118" s="8"/>
    </row>
    <row r="119" spans="2:7" ht="17.100000000000001" customHeight="1" x14ac:dyDescent="0.25">
      <c r="B119" s="8"/>
      <c r="C119" s="8"/>
      <c r="D119" s="8"/>
      <c r="E119" s="8"/>
      <c r="F119" s="8"/>
      <c r="G119" s="8"/>
    </row>
    <row r="120" spans="2:7" ht="17.100000000000001" customHeight="1" x14ac:dyDescent="0.25">
      <c r="B120" s="8"/>
      <c r="C120" s="8"/>
      <c r="D120" s="8"/>
      <c r="E120" s="8"/>
      <c r="F120" s="8"/>
      <c r="G120" s="8"/>
    </row>
    <row r="121" spans="2:7" ht="17.100000000000001" customHeight="1" x14ac:dyDescent="0.25">
      <c r="B121" s="8"/>
      <c r="C121" s="8"/>
      <c r="D121" s="8"/>
      <c r="E121" s="8"/>
      <c r="F121" s="8"/>
      <c r="G121" s="8"/>
    </row>
    <row r="122" spans="2:7" ht="17.100000000000001" customHeight="1" x14ac:dyDescent="0.25">
      <c r="B122" s="8"/>
      <c r="C122" s="8"/>
      <c r="D122" s="8"/>
      <c r="E122" s="8"/>
      <c r="F122" s="8"/>
      <c r="G122" s="8"/>
    </row>
    <row r="123" spans="2:7" ht="17.100000000000001" customHeight="1" x14ac:dyDescent="0.25">
      <c r="B123" s="8"/>
      <c r="C123" s="8"/>
      <c r="D123" s="8"/>
      <c r="E123" s="8"/>
      <c r="F123" s="8"/>
      <c r="G123" s="8"/>
    </row>
    <row r="124" spans="2:7" ht="17.100000000000001" customHeight="1" x14ac:dyDescent="0.25">
      <c r="B124" s="8"/>
      <c r="C124" s="8"/>
      <c r="D124" s="8"/>
      <c r="E124" s="8"/>
      <c r="F124" s="8"/>
      <c r="G124" s="8"/>
    </row>
    <row r="125" spans="2:7" ht="17.100000000000001" customHeight="1" x14ac:dyDescent="0.25">
      <c r="B125" s="8"/>
      <c r="C125" s="8"/>
      <c r="D125" s="8"/>
      <c r="E125" s="8"/>
      <c r="F125" s="8"/>
      <c r="G125" s="8"/>
    </row>
    <row r="126" spans="2:7" ht="17.100000000000001" customHeight="1" x14ac:dyDescent="0.25">
      <c r="B126" s="8"/>
      <c r="C126" s="8"/>
      <c r="D126" s="8"/>
      <c r="E126" s="8"/>
      <c r="F126" s="8"/>
      <c r="G126" s="8"/>
    </row>
    <row r="127" spans="2:7" ht="17.100000000000001" customHeight="1" x14ac:dyDescent="0.25">
      <c r="B127" s="8"/>
      <c r="C127" s="8"/>
      <c r="D127" s="8"/>
      <c r="E127" s="8"/>
      <c r="F127" s="8"/>
      <c r="G127" s="8"/>
    </row>
    <row r="128" spans="2:7" ht="17.100000000000001" customHeight="1" x14ac:dyDescent="0.25">
      <c r="B128" s="8"/>
      <c r="C128" s="8"/>
      <c r="D128" s="8"/>
      <c r="E128" s="8"/>
      <c r="F128" s="8"/>
      <c r="G128" s="8"/>
    </row>
    <row r="129" spans="2:7" ht="17.100000000000001" customHeight="1" x14ac:dyDescent="0.25">
      <c r="B129" s="8"/>
      <c r="C129" s="8"/>
      <c r="D129" s="8"/>
      <c r="E129" s="8"/>
      <c r="F129" s="8"/>
      <c r="G129" s="8"/>
    </row>
    <row r="130" spans="2:7" ht="17.100000000000001" customHeight="1" x14ac:dyDescent="0.25">
      <c r="B130" s="8"/>
      <c r="C130" s="8"/>
      <c r="D130" s="8"/>
      <c r="E130" s="8"/>
      <c r="F130" s="8"/>
      <c r="G130" s="8"/>
    </row>
    <row r="131" spans="2:7" ht="17.100000000000001" customHeight="1" x14ac:dyDescent="0.25">
      <c r="B131" s="8"/>
      <c r="C131" s="8"/>
      <c r="D131" s="8"/>
      <c r="E131" s="8"/>
      <c r="F131" s="8"/>
      <c r="G131" s="8"/>
    </row>
    <row r="132" spans="2:7" ht="17.100000000000001" customHeight="1" x14ac:dyDescent="0.25">
      <c r="B132" s="8"/>
      <c r="C132" s="8"/>
      <c r="D132" s="8"/>
      <c r="E132" s="8"/>
      <c r="F132" s="8"/>
      <c r="G132" s="8"/>
    </row>
    <row r="133" spans="2:7" ht="17.100000000000001" customHeight="1" x14ac:dyDescent="0.25">
      <c r="B133" s="8"/>
      <c r="C133" s="8"/>
      <c r="D133" s="8"/>
      <c r="E133" s="8"/>
      <c r="F133" s="8"/>
      <c r="G133" s="8"/>
    </row>
    <row r="134" spans="2:7" ht="17.100000000000001" customHeight="1" x14ac:dyDescent="0.25">
      <c r="B134" s="8"/>
      <c r="C134" s="8"/>
      <c r="D134" s="8"/>
      <c r="E134" s="8"/>
      <c r="F134" s="8"/>
      <c r="G134" s="8"/>
    </row>
    <row r="135" spans="2:7" ht="17.100000000000001" customHeight="1" x14ac:dyDescent="0.25">
      <c r="B135" s="8"/>
      <c r="C135" s="8"/>
      <c r="D135" s="8"/>
      <c r="E135" s="8"/>
      <c r="F135" s="8"/>
      <c r="G135" s="8"/>
    </row>
    <row r="136" spans="2:7" ht="17.100000000000001" customHeight="1" x14ac:dyDescent="0.25">
      <c r="B136" s="8"/>
      <c r="C136" s="8"/>
      <c r="D136" s="8"/>
      <c r="E136" s="8"/>
      <c r="F136" s="8"/>
      <c r="G136" s="8"/>
    </row>
    <row r="137" spans="2:7" ht="17.100000000000001" customHeight="1" x14ac:dyDescent="0.25">
      <c r="B137" s="8"/>
      <c r="C137" s="8"/>
      <c r="D137" s="8"/>
      <c r="E137" s="8"/>
      <c r="F137" s="8"/>
      <c r="G137" s="8"/>
    </row>
    <row r="138" spans="2:7" ht="17.100000000000001" customHeight="1" x14ac:dyDescent="0.25">
      <c r="B138" s="8"/>
      <c r="C138" s="8"/>
      <c r="D138" s="8"/>
      <c r="E138" s="8"/>
      <c r="F138" s="8"/>
      <c r="G138" s="8"/>
    </row>
    <row r="139" spans="2:7" ht="17.100000000000001" customHeight="1" x14ac:dyDescent="0.25">
      <c r="B139" s="8"/>
      <c r="C139" s="8"/>
      <c r="D139" s="8"/>
      <c r="E139" s="8"/>
      <c r="F139" s="8"/>
      <c r="G139" s="8"/>
    </row>
    <row r="140" spans="2:7" ht="17.100000000000001" customHeight="1" x14ac:dyDescent="0.25">
      <c r="B140" s="8"/>
      <c r="C140" s="8"/>
      <c r="D140" s="8"/>
      <c r="E140" s="8"/>
      <c r="F140" s="8"/>
      <c r="G140" s="8"/>
    </row>
    <row r="141" spans="2:7" ht="17.100000000000001" customHeight="1" x14ac:dyDescent="0.25">
      <c r="B141" s="8"/>
      <c r="C141" s="8"/>
      <c r="D141" s="8"/>
      <c r="E141" s="8"/>
      <c r="F141" s="8"/>
      <c r="G141" s="8"/>
    </row>
    <row r="142" spans="2:7" ht="17.100000000000001" customHeight="1" x14ac:dyDescent="0.25">
      <c r="B142" s="8"/>
      <c r="C142" s="8"/>
      <c r="D142" s="8"/>
      <c r="E142" s="8"/>
      <c r="F142" s="8"/>
      <c r="G142" s="8"/>
    </row>
    <row r="143" spans="2:7" ht="17.100000000000001" customHeight="1" x14ac:dyDescent="0.25">
      <c r="B143" s="8"/>
      <c r="C143" s="8"/>
      <c r="D143" s="8"/>
      <c r="E143" s="8"/>
      <c r="F143" s="8"/>
      <c r="G143" s="8"/>
    </row>
    <row r="144" spans="2:7" ht="17.100000000000001" customHeight="1" x14ac:dyDescent="0.25">
      <c r="B144" s="8"/>
      <c r="C144" s="8"/>
      <c r="D144" s="8"/>
      <c r="E144" s="8"/>
      <c r="F144" s="8"/>
      <c r="G144" s="8"/>
    </row>
    <row r="145" spans="2:7" ht="17.100000000000001" customHeight="1" x14ac:dyDescent="0.25">
      <c r="B145" s="8"/>
      <c r="C145" s="8"/>
      <c r="D145" s="8"/>
      <c r="E145" s="8"/>
      <c r="F145" s="8"/>
      <c r="G145" s="8"/>
    </row>
    <row r="146" spans="2:7" ht="17.100000000000001" customHeight="1" x14ac:dyDescent="0.25">
      <c r="B146" s="8"/>
      <c r="C146" s="8"/>
      <c r="D146" s="8"/>
      <c r="E146" s="8"/>
      <c r="F146" s="8"/>
      <c r="G146" s="8"/>
    </row>
    <row r="147" spans="2:7" ht="17.100000000000001" customHeight="1" x14ac:dyDescent="0.25">
      <c r="B147" s="8"/>
      <c r="C147" s="8"/>
      <c r="D147" s="8"/>
      <c r="E147" s="8"/>
      <c r="F147" s="8"/>
      <c r="G147" s="8"/>
    </row>
    <row r="148" spans="2:7" ht="17.100000000000001" customHeight="1" x14ac:dyDescent="0.25">
      <c r="B148" s="8"/>
      <c r="C148" s="8"/>
      <c r="D148" s="8"/>
      <c r="E148" s="8"/>
      <c r="F148" s="8"/>
      <c r="G148" s="8"/>
    </row>
    <row r="149" spans="2:7" ht="17.100000000000001" customHeight="1" x14ac:dyDescent="0.25">
      <c r="B149" s="8"/>
      <c r="C149" s="8"/>
      <c r="D149" s="8"/>
      <c r="E149" s="8"/>
      <c r="F149" s="8"/>
      <c r="G149" s="8"/>
    </row>
    <row r="150" spans="2:7" ht="17.100000000000001" customHeight="1" x14ac:dyDescent="0.25">
      <c r="B150" s="8"/>
      <c r="C150" s="8"/>
      <c r="D150" s="8"/>
      <c r="E150" s="8"/>
      <c r="F150" s="8"/>
      <c r="G150" s="8"/>
    </row>
    <row r="151" spans="2:7" ht="17.100000000000001" customHeight="1" x14ac:dyDescent="0.25">
      <c r="B151" s="8"/>
      <c r="C151" s="8"/>
      <c r="D151" s="8"/>
      <c r="E151" s="8"/>
      <c r="F151" s="8"/>
      <c r="G151" s="8"/>
    </row>
    <row r="152" spans="2:7" ht="17.100000000000001" customHeight="1" x14ac:dyDescent="0.25">
      <c r="B152" s="8"/>
      <c r="C152" s="8"/>
      <c r="D152" s="8"/>
      <c r="E152" s="8"/>
      <c r="F152" s="8"/>
      <c r="G152" s="8"/>
    </row>
    <row r="153" spans="2:7" ht="17.100000000000001" customHeight="1" x14ac:dyDescent="0.25">
      <c r="B153" s="8"/>
      <c r="C153" s="8"/>
      <c r="D153" s="8"/>
      <c r="E153" s="8"/>
      <c r="F153" s="8"/>
      <c r="G153" s="8"/>
    </row>
    <row r="154" spans="2:7" ht="17.100000000000001" customHeight="1" x14ac:dyDescent="0.25">
      <c r="B154" s="8"/>
      <c r="C154" s="8"/>
      <c r="D154" s="8"/>
      <c r="E154" s="8"/>
      <c r="F154" s="8"/>
      <c r="G154" s="8"/>
    </row>
    <row r="155" spans="2:7" ht="17.100000000000001" customHeight="1" x14ac:dyDescent="0.25">
      <c r="B155" s="8"/>
      <c r="C155" s="8"/>
      <c r="D155" s="8"/>
      <c r="E155" s="8"/>
      <c r="F155" s="8"/>
      <c r="G155" s="8"/>
    </row>
    <row r="156" spans="2:7" ht="17.100000000000001" customHeight="1" x14ac:dyDescent="0.25">
      <c r="B156" s="8"/>
      <c r="C156" s="8"/>
      <c r="D156" s="8"/>
      <c r="E156" s="8"/>
      <c r="F156" s="8"/>
      <c r="G156" s="8"/>
    </row>
    <row r="157" spans="2:7" ht="17.100000000000001" customHeight="1" x14ac:dyDescent="0.25">
      <c r="B157" s="8"/>
      <c r="C157" s="8"/>
      <c r="D157" s="8"/>
      <c r="E157" s="8"/>
      <c r="F157" s="8"/>
      <c r="G157" s="8"/>
    </row>
    <row r="158" spans="2:7" ht="17.100000000000001" customHeight="1" x14ac:dyDescent="0.25">
      <c r="B158" s="8"/>
      <c r="C158" s="8"/>
      <c r="D158" s="8"/>
      <c r="E158" s="8"/>
      <c r="F158" s="8"/>
      <c r="G158" s="8"/>
    </row>
    <row r="159" spans="2:7" ht="17.100000000000001" customHeight="1" x14ac:dyDescent="0.25">
      <c r="B159" s="8"/>
      <c r="C159" s="8"/>
      <c r="D159" s="8"/>
      <c r="E159" s="8"/>
      <c r="F159" s="8"/>
      <c r="G159" s="8"/>
    </row>
    <row r="160" spans="2:7" ht="17.100000000000001" customHeight="1" x14ac:dyDescent="0.25">
      <c r="B160" s="8"/>
      <c r="C160" s="8"/>
      <c r="D160" s="8"/>
      <c r="E160" s="8"/>
      <c r="F160" s="8"/>
      <c r="G160" s="8"/>
    </row>
    <row r="161" spans="2:7" ht="17.100000000000001" customHeight="1" x14ac:dyDescent="0.25">
      <c r="B161" s="8"/>
      <c r="C161" s="8"/>
      <c r="D161" s="8"/>
      <c r="E161" s="8"/>
      <c r="F161" s="8"/>
      <c r="G161" s="8"/>
    </row>
    <row r="162" spans="2:7" ht="17.100000000000001" customHeight="1" x14ac:dyDescent="0.25">
      <c r="B162" s="8"/>
      <c r="C162" s="8"/>
      <c r="D162" s="8"/>
      <c r="E162" s="8"/>
      <c r="F162" s="8"/>
      <c r="G162" s="8"/>
    </row>
    <row r="163" spans="2:7" ht="17.100000000000001" customHeight="1" x14ac:dyDescent="0.25">
      <c r="B163" s="8"/>
      <c r="C163" s="8"/>
      <c r="D163" s="8"/>
      <c r="E163" s="8"/>
      <c r="F163" s="8"/>
      <c r="G163" s="8"/>
    </row>
    <row r="164" spans="2:7" ht="17.100000000000001" customHeight="1" x14ac:dyDescent="0.25">
      <c r="B164" s="8"/>
      <c r="C164" s="8"/>
      <c r="D164" s="8"/>
      <c r="E164" s="8"/>
      <c r="F164" s="8"/>
      <c r="G164" s="8"/>
    </row>
    <row r="165" spans="2:7" ht="17.100000000000001" customHeight="1" x14ac:dyDescent="0.25">
      <c r="B165" s="8"/>
      <c r="C165" s="8"/>
      <c r="D165" s="8"/>
      <c r="E165" s="8"/>
      <c r="F165" s="8"/>
      <c r="G165" s="8"/>
    </row>
    <row r="166" spans="2:7" ht="17.100000000000001" customHeight="1" x14ac:dyDescent="0.25">
      <c r="B166" s="8"/>
      <c r="C166" s="8"/>
      <c r="D166" s="8"/>
      <c r="E166" s="8"/>
      <c r="F166" s="8"/>
      <c r="G166" s="8"/>
    </row>
    <row r="167" spans="2:7" ht="17.100000000000001" customHeight="1" x14ac:dyDescent="0.25">
      <c r="B167" s="8"/>
      <c r="C167" s="8"/>
      <c r="D167" s="8"/>
      <c r="E167" s="8"/>
      <c r="F167" s="8"/>
      <c r="G167" s="8"/>
    </row>
    <row r="168" spans="2:7" ht="17.100000000000001" customHeight="1" x14ac:dyDescent="0.25">
      <c r="B168" s="8"/>
      <c r="C168" s="8"/>
      <c r="D168" s="8"/>
      <c r="E168" s="8"/>
      <c r="F168" s="8"/>
      <c r="G168" s="8"/>
    </row>
    <row r="169" spans="2:7" ht="17.100000000000001" customHeight="1" x14ac:dyDescent="0.25">
      <c r="B169" s="8"/>
      <c r="C169" s="8"/>
      <c r="D169" s="8"/>
      <c r="E169" s="8"/>
      <c r="F169" s="8"/>
      <c r="G169" s="8"/>
    </row>
    <row r="170" spans="2:7" ht="17.100000000000001" customHeight="1" x14ac:dyDescent="0.25">
      <c r="B170" s="8"/>
      <c r="C170" s="8"/>
      <c r="D170" s="8"/>
      <c r="E170" s="8"/>
      <c r="F170" s="8"/>
      <c r="G170" s="8"/>
    </row>
    <row r="171" spans="2:7" ht="17.100000000000001" customHeight="1" x14ac:dyDescent="0.25">
      <c r="B171" s="8"/>
      <c r="C171" s="8"/>
      <c r="D171" s="8"/>
      <c r="E171" s="8"/>
      <c r="F171" s="8"/>
      <c r="G171" s="8"/>
    </row>
    <row r="172" spans="2:7" ht="17.100000000000001" customHeight="1" x14ac:dyDescent="0.25">
      <c r="B172" s="8"/>
      <c r="C172" s="8"/>
      <c r="D172" s="8"/>
      <c r="E172" s="8"/>
      <c r="F172" s="8"/>
      <c r="G172" s="8"/>
    </row>
    <row r="173" spans="2:7" ht="17.100000000000001" customHeight="1" x14ac:dyDescent="0.25">
      <c r="B173" s="8"/>
      <c r="C173" s="8"/>
      <c r="D173" s="8"/>
      <c r="E173" s="8"/>
      <c r="F173" s="8"/>
      <c r="G173" s="8"/>
    </row>
    <row r="174" spans="2:7" ht="17.100000000000001" customHeight="1" x14ac:dyDescent="0.25">
      <c r="B174" s="8"/>
      <c r="C174" s="8"/>
      <c r="D174" s="8"/>
      <c r="E174" s="8"/>
      <c r="F174" s="8"/>
      <c r="G174" s="8"/>
    </row>
    <row r="175" spans="2:7" ht="17.100000000000001" customHeight="1" x14ac:dyDescent="0.25">
      <c r="B175" s="8"/>
      <c r="C175" s="8"/>
      <c r="D175" s="8"/>
      <c r="E175" s="8"/>
      <c r="F175" s="8"/>
      <c r="G175" s="8"/>
    </row>
    <row r="176" spans="2:7" ht="17.100000000000001" customHeight="1" x14ac:dyDescent="0.25">
      <c r="B176" s="8"/>
      <c r="C176" s="8"/>
      <c r="D176" s="8"/>
      <c r="E176" s="8"/>
      <c r="F176" s="8"/>
      <c r="G176" s="8"/>
    </row>
    <row r="177" spans="2:7" ht="17.100000000000001" customHeight="1" x14ac:dyDescent="0.25">
      <c r="B177" s="8"/>
      <c r="C177" s="8"/>
      <c r="D177" s="8"/>
      <c r="E177" s="8"/>
      <c r="F177" s="8"/>
      <c r="G177" s="8"/>
    </row>
    <row r="178" spans="2:7" ht="17.100000000000001" customHeight="1" x14ac:dyDescent="0.25">
      <c r="B178" s="8"/>
      <c r="C178" s="8"/>
      <c r="D178" s="8"/>
      <c r="E178" s="8"/>
      <c r="F178" s="8"/>
      <c r="G178" s="8"/>
    </row>
    <row r="179" spans="2:7" ht="17.100000000000001" customHeight="1" x14ac:dyDescent="0.25">
      <c r="B179" s="8"/>
      <c r="C179" s="8"/>
      <c r="D179" s="8"/>
      <c r="E179" s="8"/>
      <c r="F179" s="8"/>
      <c r="G179" s="8"/>
    </row>
    <row r="180" spans="2:7" ht="17.100000000000001" customHeight="1" x14ac:dyDescent="0.25">
      <c r="B180" s="8"/>
      <c r="C180" s="8"/>
      <c r="D180" s="8"/>
      <c r="E180" s="8"/>
      <c r="F180" s="8"/>
      <c r="G180" s="8"/>
    </row>
    <row r="181" spans="2:7" ht="17.100000000000001" customHeight="1" x14ac:dyDescent="0.25">
      <c r="B181" s="8"/>
      <c r="C181" s="8"/>
      <c r="D181" s="8"/>
      <c r="E181" s="8"/>
      <c r="F181" s="8"/>
      <c r="G181" s="8"/>
    </row>
    <row r="182" spans="2:7" ht="17.100000000000001" customHeight="1" x14ac:dyDescent="0.25">
      <c r="B182" s="8"/>
      <c r="C182" s="8"/>
      <c r="D182" s="8"/>
      <c r="E182" s="8"/>
      <c r="F182" s="8"/>
      <c r="G182" s="8"/>
    </row>
    <row r="183" spans="2:7" ht="17.100000000000001" customHeight="1" x14ac:dyDescent="0.25">
      <c r="B183" s="8"/>
      <c r="C183" s="8"/>
      <c r="D183" s="8"/>
      <c r="E183" s="8"/>
      <c r="F183" s="8"/>
      <c r="G183" s="8"/>
    </row>
    <row r="184" spans="2:7" ht="17.100000000000001" customHeight="1" x14ac:dyDescent="0.25">
      <c r="B184" s="8"/>
      <c r="C184" s="8"/>
      <c r="D184" s="8"/>
      <c r="E184" s="8"/>
      <c r="F184" s="8"/>
      <c r="G184" s="8"/>
    </row>
    <row r="185" spans="2:7" ht="17.100000000000001" customHeight="1" x14ac:dyDescent="0.25">
      <c r="B185" s="8"/>
      <c r="C185" s="8"/>
      <c r="D185" s="8"/>
      <c r="E185" s="8"/>
      <c r="F185" s="8"/>
      <c r="G185" s="8"/>
    </row>
    <row r="186" spans="2:7" ht="17.100000000000001" customHeight="1" x14ac:dyDescent="0.25">
      <c r="B186" s="8"/>
      <c r="C186" s="8"/>
      <c r="D186" s="8"/>
      <c r="E186" s="8"/>
      <c r="F186" s="8"/>
      <c r="G186" s="8"/>
    </row>
    <row r="187" spans="2:7" ht="17.100000000000001" customHeight="1" x14ac:dyDescent="0.25">
      <c r="B187" s="8"/>
      <c r="C187" s="8"/>
      <c r="D187" s="8"/>
      <c r="E187" s="8"/>
      <c r="F187" s="8"/>
      <c r="G187" s="8"/>
    </row>
    <row r="188" spans="2:7" ht="17.100000000000001" customHeight="1" x14ac:dyDescent="0.25">
      <c r="B188" s="8"/>
      <c r="C188" s="8"/>
      <c r="D188" s="8"/>
      <c r="E188" s="8"/>
      <c r="F188" s="8"/>
      <c r="G188" s="8"/>
    </row>
    <row r="189" spans="2:7" ht="17.100000000000001" customHeight="1" x14ac:dyDescent="0.25">
      <c r="B189" s="8"/>
      <c r="C189" s="8"/>
      <c r="D189" s="8"/>
      <c r="E189" s="8"/>
      <c r="F189" s="8"/>
      <c r="G189" s="8"/>
    </row>
    <row r="190" spans="2:7" ht="17.100000000000001" customHeight="1" x14ac:dyDescent="0.25">
      <c r="B190" s="8"/>
      <c r="C190" s="8"/>
      <c r="D190" s="8"/>
      <c r="E190" s="8"/>
      <c r="F190" s="8"/>
      <c r="G190" s="8"/>
    </row>
    <row r="191" spans="2:7" ht="17.100000000000001" customHeight="1" x14ac:dyDescent="0.25">
      <c r="B191" s="8"/>
      <c r="C191" s="8"/>
      <c r="D191" s="8"/>
      <c r="E191" s="8"/>
      <c r="F191" s="8"/>
      <c r="G191" s="8"/>
    </row>
    <row r="192" spans="2:7" ht="17.100000000000001" customHeight="1" x14ac:dyDescent="0.25">
      <c r="B192" s="8"/>
      <c r="C192" s="8"/>
      <c r="D192" s="8"/>
      <c r="E192" s="8"/>
      <c r="F192" s="8"/>
      <c r="G192" s="8"/>
    </row>
    <row r="193" spans="2:7" ht="17.100000000000001" customHeight="1" x14ac:dyDescent="0.25">
      <c r="B193" s="8"/>
      <c r="C193" s="8"/>
      <c r="D193" s="8"/>
      <c r="E193" s="8"/>
      <c r="F193" s="8"/>
      <c r="G193" s="8"/>
    </row>
    <row r="194" spans="2:7" ht="17.100000000000001" customHeight="1" x14ac:dyDescent="0.25">
      <c r="B194" s="8"/>
      <c r="C194" s="8"/>
      <c r="D194" s="8"/>
      <c r="E194" s="8"/>
      <c r="F194" s="8"/>
      <c r="G194" s="8"/>
    </row>
    <row r="195" spans="2:7" ht="17.100000000000001" customHeight="1" x14ac:dyDescent="0.25">
      <c r="B195" s="8"/>
      <c r="C195" s="8"/>
      <c r="D195" s="8"/>
      <c r="E195" s="8"/>
      <c r="F195" s="8"/>
      <c r="G195" s="8"/>
    </row>
    <row r="196" spans="2:7" ht="17.100000000000001" customHeight="1" x14ac:dyDescent="0.25">
      <c r="B196" s="8"/>
      <c r="C196" s="8"/>
      <c r="D196" s="8"/>
      <c r="E196" s="8"/>
      <c r="F196" s="8"/>
      <c r="G196" s="8"/>
    </row>
    <row r="197" spans="2:7" ht="17.100000000000001" customHeight="1" x14ac:dyDescent="0.25">
      <c r="B197" s="8"/>
      <c r="C197" s="8"/>
      <c r="D197" s="8"/>
      <c r="E197" s="8"/>
      <c r="F197" s="8"/>
      <c r="G197" s="8"/>
    </row>
    <row r="198" spans="2:7" ht="17.100000000000001" customHeight="1" x14ac:dyDescent="0.25">
      <c r="B198" s="8"/>
      <c r="C198" s="8"/>
      <c r="D198" s="8"/>
      <c r="E198" s="8"/>
      <c r="F198" s="8"/>
      <c r="G198" s="8"/>
    </row>
    <row r="199" spans="2:7" ht="17.100000000000001" customHeight="1" x14ac:dyDescent="0.25">
      <c r="B199" s="8"/>
      <c r="C199" s="8"/>
      <c r="D199" s="8"/>
      <c r="E199" s="8"/>
      <c r="F199" s="8"/>
      <c r="G199" s="8"/>
    </row>
    <row r="200" spans="2:7" ht="17.100000000000001" customHeight="1" x14ac:dyDescent="0.25">
      <c r="B200" s="8"/>
      <c r="C200" s="8"/>
      <c r="D200" s="8"/>
      <c r="E200" s="8"/>
      <c r="F200" s="8"/>
      <c r="G200" s="8"/>
    </row>
    <row r="201" spans="2:7" ht="17.100000000000001" customHeight="1" x14ac:dyDescent="0.25">
      <c r="B201" s="8"/>
      <c r="C201" s="8"/>
      <c r="D201" s="8"/>
      <c r="E201" s="8"/>
      <c r="F201" s="8"/>
      <c r="G201" s="8"/>
    </row>
    <row r="202" spans="2:7" ht="17.100000000000001" customHeight="1" x14ac:dyDescent="0.25">
      <c r="B202" s="8"/>
      <c r="C202" s="8"/>
      <c r="D202" s="8"/>
      <c r="E202" s="8"/>
      <c r="F202" s="8"/>
      <c r="G202" s="8"/>
    </row>
    <row r="203" spans="2:7" ht="17.100000000000001" customHeight="1" x14ac:dyDescent="0.25">
      <c r="B203" s="8"/>
      <c r="C203" s="8"/>
      <c r="D203" s="8"/>
      <c r="E203" s="8"/>
      <c r="F203" s="8"/>
      <c r="G203" s="8"/>
    </row>
    <row r="204" spans="2:7" ht="17.100000000000001" customHeight="1" x14ac:dyDescent="0.25">
      <c r="B204" s="8"/>
      <c r="C204" s="8"/>
      <c r="D204" s="8"/>
      <c r="E204" s="8"/>
      <c r="F204" s="8"/>
      <c r="G204" s="8"/>
    </row>
    <row r="205" spans="2:7" ht="17.100000000000001" customHeight="1" x14ac:dyDescent="0.25">
      <c r="B205" s="8"/>
      <c r="C205" s="8"/>
      <c r="D205" s="8"/>
      <c r="E205" s="8"/>
      <c r="F205" s="8"/>
      <c r="G205" s="8"/>
    </row>
    <row r="206" spans="2:7" ht="17.100000000000001" customHeight="1" x14ac:dyDescent="0.25">
      <c r="B206" s="8"/>
      <c r="C206" s="8"/>
      <c r="D206" s="8"/>
      <c r="E206" s="8"/>
      <c r="F206" s="8"/>
      <c r="G206" s="8"/>
    </row>
    <row r="207" spans="2:7" ht="17.100000000000001" customHeight="1" x14ac:dyDescent="0.25">
      <c r="B207" s="8"/>
      <c r="C207" s="8"/>
      <c r="D207" s="8"/>
      <c r="E207" s="8"/>
      <c r="F207" s="8"/>
      <c r="G207" s="8"/>
    </row>
    <row r="208" spans="2:7" ht="17.100000000000001" customHeight="1" x14ac:dyDescent="0.25">
      <c r="B208" s="8"/>
      <c r="C208" s="8"/>
      <c r="D208" s="8"/>
      <c r="E208" s="8"/>
      <c r="F208" s="8"/>
      <c r="G208" s="8"/>
    </row>
    <row r="209" spans="2:7" ht="17.100000000000001" customHeight="1" x14ac:dyDescent="0.25">
      <c r="B209" s="8"/>
      <c r="C209" s="8"/>
      <c r="D209" s="8"/>
      <c r="E209" s="8"/>
      <c r="F209" s="8"/>
      <c r="G209" s="8"/>
    </row>
    <row r="210" spans="2:7" ht="17.100000000000001" customHeight="1" x14ac:dyDescent="0.25">
      <c r="B210" s="8"/>
      <c r="C210" s="8"/>
      <c r="D210" s="8"/>
      <c r="E210" s="8"/>
      <c r="F210" s="8"/>
      <c r="G210" s="8"/>
    </row>
    <row r="211" spans="2:7" ht="17.100000000000001" customHeight="1" x14ac:dyDescent="0.25">
      <c r="B211" s="8"/>
      <c r="C211" s="8"/>
      <c r="D211" s="8"/>
      <c r="E211" s="8"/>
      <c r="F211" s="8"/>
      <c r="G211" s="8"/>
    </row>
    <row r="212" spans="2:7" ht="17.100000000000001" customHeight="1" x14ac:dyDescent="0.25">
      <c r="B212" s="8"/>
      <c r="C212" s="8"/>
      <c r="D212" s="8"/>
      <c r="E212" s="8"/>
      <c r="F212" s="8"/>
      <c r="G212" s="8"/>
    </row>
    <row r="213" spans="2:7" ht="17.100000000000001" customHeight="1" x14ac:dyDescent="0.25">
      <c r="B213" s="8"/>
      <c r="C213" s="8"/>
      <c r="D213" s="8"/>
      <c r="E213" s="8"/>
      <c r="F213" s="8"/>
      <c r="G213" s="8"/>
    </row>
    <row r="214" spans="2:7" ht="17.100000000000001" customHeight="1" x14ac:dyDescent="0.25">
      <c r="B214" s="8"/>
      <c r="C214" s="8"/>
      <c r="D214" s="8"/>
      <c r="E214" s="8"/>
      <c r="F214" s="8"/>
      <c r="G214" s="8"/>
    </row>
    <row r="215" spans="2:7" ht="17.100000000000001" customHeight="1" x14ac:dyDescent="0.25">
      <c r="B215" s="8"/>
      <c r="C215" s="8"/>
      <c r="D215" s="8"/>
      <c r="E215" s="8"/>
      <c r="F215" s="8"/>
      <c r="G215" s="8"/>
    </row>
    <row r="216" spans="2:7" ht="17.100000000000001" customHeight="1" x14ac:dyDescent="0.25">
      <c r="B216" s="8"/>
      <c r="C216" s="8"/>
      <c r="D216" s="8"/>
      <c r="E216" s="8"/>
      <c r="F216" s="8"/>
      <c r="G216" s="8"/>
    </row>
    <row r="217" spans="2:7" ht="17.100000000000001" customHeight="1" x14ac:dyDescent="0.25">
      <c r="B217" s="8"/>
      <c r="C217" s="8"/>
      <c r="D217" s="8"/>
      <c r="E217" s="8"/>
      <c r="F217" s="8"/>
      <c r="G217" s="8"/>
    </row>
    <row r="218" spans="2:7" ht="17.100000000000001" customHeight="1" x14ac:dyDescent="0.25">
      <c r="B218" s="8"/>
      <c r="C218" s="8"/>
      <c r="D218" s="8"/>
      <c r="E218" s="8"/>
      <c r="F218" s="8"/>
      <c r="G218" s="8"/>
    </row>
    <row r="219" spans="2:7" ht="17.100000000000001" customHeight="1" x14ac:dyDescent="0.25">
      <c r="B219" s="8"/>
      <c r="C219" s="8"/>
      <c r="D219" s="8"/>
      <c r="E219" s="8"/>
      <c r="F219" s="8"/>
      <c r="G219" s="8"/>
    </row>
    <row r="220" spans="2:7" ht="17.100000000000001" customHeight="1" x14ac:dyDescent="0.25">
      <c r="B220" s="8"/>
      <c r="C220" s="8"/>
      <c r="D220" s="8"/>
      <c r="E220" s="8"/>
      <c r="F220" s="8"/>
      <c r="G220" s="8"/>
    </row>
    <row r="221" spans="2:7" ht="17.100000000000001" customHeight="1" x14ac:dyDescent="0.25">
      <c r="B221" s="8"/>
      <c r="C221" s="8"/>
      <c r="D221" s="8"/>
      <c r="E221" s="8"/>
      <c r="F221" s="8"/>
      <c r="G221" s="8"/>
    </row>
    <row r="222" spans="2:7" ht="17.100000000000001" customHeight="1" x14ac:dyDescent="0.25">
      <c r="B222" s="8"/>
      <c r="C222" s="8"/>
      <c r="D222" s="8"/>
      <c r="E222" s="8"/>
      <c r="F222" s="8"/>
      <c r="G222" s="8"/>
    </row>
    <row r="223" spans="2:7" ht="17.100000000000001" customHeight="1" x14ac:dyDescent="0.25">
      <c r="B223" s="8"/>
      <c r="C223" s="8"/>
      <c r="D223" s="8"/>
      <c r="E223" s="8"/>
      <c r="F223" s="8"/>
      <c r="G223" s="8"/>
    </row>
    <row r="224" spans="2:7" ht="17.100000000000001" customHeight="1" x14ac:dyDescent="0.25">
      <c r="B224" s="8"/>
      <c r="C224" s="8"/>
      <c r="D224" s="8"/>
      <c r="E224" s="8"/>
      <c r="F224" s="8"/>
      <c r="G224" s="8"/>
    </row>
    <row r="225" spans="2:7" ht="17.100000000000001" customHeight="1" x14ac:dyDescent="0.25">
      <c r="B225" s="8"/>
      <c r="C225" s="8"/>
      <c r="D225" s="8"/>
      <c r="E225" s="8"/>
      <c r="F225" s="8"/>
      <c r="G225" s="8"/>
    </row>
    <row r="226" spans="2:7" ht="17.100000000000001" customHeight="1" x14ac:dyDescent="0.25">
      <c r="B226" s="8"/>
      <c r="C226" s="8"/>
      <c r="D226" s="8"/>
      <c r="E226" s="8"/>
      <c r="F226" s="8"/>
      <c r="G226" s="8"/>
    </row>
    <row r="227" spans="2:7" ht="17.100000000000001" customHeight="1" x14ac:dyDescent="0.25">
      <c r="B227" s="8"/>
      <c r="C227" s="8"/>
      <c r="D227" s="8"/>
      <c r="E227" s="8"/>
      <c r="F227" s="8"/>
      <c r="G227" s="8"/>
    </row>
    <row r="228" spans="2:7" ht="17.100000000000001" customHeight="1" x14ac:dyDescent="0.25">
      <c r="B228" s="8"/>
      <c r="C228" s="8"/>
      <c r="D228" s="8"/>
      <c r="E228" s="8"/>
      <c r="F228" s="8"/>
      <c r="G228" s="8"/>
    </row>
    <row r="229" spans="2:7" ht="17.100000000000001" customHeight="1" x14ac:dyDescent="0.25">
      <c r="B229" s="8"/>
      <c r="C229" s="8"/>
      <c r="D229" s="8"/>
      <c r="E229" s="8"/>
      <c r="F229" s="8"/>
      <c r="G229" s="8"/>
    </row>
    <row r="230" spans="2:7" ht="17.100000000000001" customHeight="1" x14ac:dyDescent="0.25">
      <c r="B230" s="8"/>
      <c r="C230" s="8"/>
      <c r="D230" s="8"/>
      <c r="E230" s="8"/>
      <c r="F230" s="8"/>
      <c r="G230" s="8"/>
    </row>
    <row r="231" spans="2:7" ht="17.100000000000001" customHeight="1" x14ac:dyDescent="0.25">
      <c r="B231" s="8"/>
      <c r="C231" s="8"/>
      <c r="D231" s="8"/>
      <c r="E231" s="8"/>
      <c r="F231" s="8"/>
      <c r="G231" s="8"/>
    </row>
    <row r="232" spans="2:7" ht="17.100000000000001" customHeight="1" x14ac:dyDescent="0.25">
      <c r="B232" s="8"/>
      <c r="C232" s="8"/>
      <c r="D232" s="8"/>
      <c r="E232" s="8"/>
      <c r="F232" s="8"/>
      <c r="G232" s="8"/>
    </row>
    <row r="233" spans="2:7" ht="17.100000000000001" customHeight="1" x14ac:dyDescent="0.25">
      <c r="B233" s="8"/>
      <c r="C233" s="8"/>
      <c r="D233" s="8"/>
      <c r="E233" s="8"/>
      <c r="F233" s="8"/>
      <c r="G233" s="8"/>
    </row>
    <row r="234" spans="2:7" ht="17.100000000000001" customHeight="1" x14ac:dyDescent="0.25">
      <c r="B234" s="8"/>
      <c r="C234" s="8"/>
      <c r="D234" s="8"/>
      <c r="E234" s="8"/>
      <c r="F234" s="8"/>
      <c r="G234" s="8"/>
    </row>
    <row r="235" spans="2:7" ht="17.100000000000001" customHeight="1" x14ac:dyDescent="0.25">
      <c r="B235" s="8"/>
      <c r="C235" s="8"/>
      <c r="D235" s="8"/>
      <c r="E235" s="8"/>
      <c r="F235" s="8"/>
      <c r="G235" s="8"/>
    </row>
    <row r="236" spans="2:7" ht="17.100000000000001" customHeight="1" x14ac:dyDescent="0.25">
      <c r="B236" s="8"/>
      <c r="C236" s="8"/>
      <c r="D236" s="8"/>
      <c r="E236" s="8"/>
      <c r="F236" s="8"/>
      <c r="G236" s="8"/>
    </row>
    <row r="237" spans="2:7" ht="17.100000000000001" customHeight="1" x14ac:dyDescent="0.25">
      <c r="B237" s="8"/>
      <c r="C237" s="8"/>
      <c r="D237" s="8"/>
      <c r="E237" s="8"/>
      <c r="F237" s="8"/>
      <c r="G237" s="8"/>
    </row>
    <row r="238" spans="2:7" ht="17.100000000000001" customHeight="1" x14ac:dyDescent="0.25">
      <c r="B238" s="8"/>
      <c r="C238" s="8"/>
      <c r="D238" s="8"/>
      <c r="E238" s="8"/>
      <c r="F238" s="8"/>
      <c r="G238" s="8"/>
    </row>
    <row r="239" spans="2:7" ht="17.100000000000001" customHeight="1" x14ac:dyDescent="0.25">
      <c r="B239" s="8"/>
      <c r="C239" s="8"/>
      <c r="D239" s="8"/>
      <c r="E239" s="8"/>
      <c r="F239" s="8"/>
      <c r="G239" s="8"/>
    </row>
    <row r="240" spans="2:7" ht="17.100000000000001" customHeight="1" x14ac:dyDescent="0.25">
      <c r="B240" s="8"/>
      <c r="C240" s="8"/>
      <c r="D240" s="8"/>
      <c r="E240" s="8"/>
      <c r="F240" s="8"/>
      <c r="G240" s="8"/>
    </row>
    <row r="241" spans="2:7" ht="17.100000000000001" customHeight="1" x14ac:dyDescent="0.25">
      <c r="B241" s="8"/>
      <c r="C241" s="8"/>
      <c r="D241" s="8"/>
      <c r="E241" s="8"/>
      <c r="F241" s="8"/>
      <c r="G241" s="8"/>
    </row>
    <row r="242" spans="2:7" ht="17.100000000000001" customHeight="1" x14ac:dyDescent="0.25">
      <c r="B242" s="8"/>
      <c r="C242" s="8"/>
      <c r="D242" s="8"/>
      <c r="E242" s="8"/>
      <c r="F242" s="8"/>
      <c r="G242" s="8"/>
    </row>
    <row r="243" spans="2:7" ht="17.100000000000001" customHeight="1" x14ac:dyDescent="0.25">
      <c r="B243" s="8"/>
      <c r="C243" s="8"/>
      <c r="D243" s="8"/>
      <c r="E243" s="8"/>
      <c r="F243" s="8"/>
      <c r="G243" s="8"/>
    </row>
    <row r="244" spans="2:7" ht="17.100000000000001" customHeight="1" x14ac:dyDescent="0.25">
      <c r="B244" s="8"/>
      <c r="C244" s="8"/>
      <c r="D244" s="8"/>
      <c r="E244" s="8"/>
      <c r="F244" s="8"/>
      <c r="G244" s="8"/>
    </row>
    <row r="245" spans="2:7" ht="17.100000000000001" customHeight="1" x14ac:dyDescent="0.25">
      <c r="B245" s="8"/>
      <c r="C245" s="8"/>
      <c r="D245" s="8"/>
      <c r="E245" s="8"/>
      <c r="F245" s="8"/>
      <c r="G245" s="8"/>
    </row>
    <row r="246" spans="2:7" ht="17.100000000000001" customHeight="1" x14ac:dyDescent="0.25">
      <c r="B246" s="8"/>
      <c r="C246" s="8"/>
      <c r="D246" s="8"/>
      <c r="E246" s="8"/>
      <c r="F246" s="8"/>
      <c r="G246" s="8"/>
    </row>
    <row r="247" spans="2:7" ht="17.100000000000001" customHeight="1" x14ac:dyDescent="0.25">
      <c r="B247" s="8"/>
      <c r="C247" s="8"/>
      <c r="D247" s="8"/>
      <c r="E247" s="8"/>
      <c r="F247" s="8"/>
      <c r="G247" s="8"/>
    </row>
    <row r="248" spans="2:7" ht="17.100000000000001" customHeight="1" x14ac:dyDescent="0.25">
      <c r="B248" s="8"/>
      <c r="C248" s="8"/>
      <c r="D248" s="8"/>
      <c r="E248" s="8"/>
      <c r="F248" s="8"/>
      <c r="G248" s="8"/>
    </row>
    <row r="249" spans="2:7" ht="17.100000000000001" customHeight="1" x14ac:dyDescent="0.25">
      <c r="B249" s="8"/>
      <c r="C249" s="8"/>
      <c r="D249" s="8"/>
      <c r="E249" s="8"/>
      <c r="F249" s="8"/>
      <c r="G249" s="8"/>
    </row>
    <row r="250" spans="2:7" ht="17.100000000000001" customHeight="1" x14ac:dyDescent="0.25">
      <c r="B250" s="8"/>
      <c r="C250" s="8"/>
      <c r="D250" s="8"/>
      <c r="E250" s="8"/>
      <c r="F250" s="8"/>
      <c r="G250" s="8"/>
    </row>
    <row r="251" spans="2:7" ht="17.100000000000001" customHeight="1" x14ac:dyDescent="0.25">
      <c r="B251" s="8"/>
      <c r="C251" s="8"/>
      <c r="D251" s="8"/>
      <c r="E251" s="8"/>
      <c r="F251" s="8"/>
      <c r="G251" s="8"/>
    </row>
    <row r="252" spans="2:7" ht="17.100000000000001" customHeight="1" x14ac:dyDescent="0.25">
      <c r="B252" s="8"/>
      <c r="C252" s="8"/>
      <c r="D252" s="8"/>
      <c r="E252" s="8"/>
      <c r="F252" s="8"/>
      <c r="G252" s="8"/>
    </row>
    <row r="253" spans="2:7" ht="17.100000000000001" customHeight="1" x14ac:dyDescent="0.25">
      <c r="B253" s="8"/>
      <c r="C253" s="8"/>
      <c r="D253" s="8"/>
      <c r="E253" s="8"/>
      <c r="F253" s="8"/>
      <c r="G253" s="8"/>
    </row>
    <row r="254" spans="2:7" ht="17.100000000000001" customHeight="1" x14ac:dyDescent="0.25">
      <c r="B254" s="8"/>
      <c r="C254" s="8"/>
      <c r="D254" s="8"/>
      <c r="E254" s="8"/>
      <c r="F254" s="8"/>
      <c r="G254" s="8"/>
    </row>
    <row r="255" spans="2:7" ht="17.100000000000001" customHeight="1" x14ac:dyDescent="0.25">
      <c r="B255" s="8"/>
      <c r="C255" s="8"/>
      <c r="D255" s="8"/>
      <c r="E255" s="8"/>
      <c r="F255" s="8"/>
      <c r="G255" s="8"/>
    </row>
    <row r="256" spans="2:7" ht="17.100000000000001" customHeight="1" x14ac:dyDescent="0.25">
      <c r="B256" s="8"/>
      <c r="C256" s="8"/>
      <c r="D256" s="8"/>
      <c r="E256" s="8"/>
      <c r="F256" s="8"/>
      <c r="G256" s="8"/>
    </row>
    <row r="257" spans="2:7" ht="17.100000000000001" customHeight="1" x14ac:dyDescent="0.25">
      <c r="B257" s="8"/>
      <c r="C257" s="8"/>
      <c r="D257" s="8"/>
      <c r="E257" s="8"/>
      <c r="F257" s="8"/>
      <c r="G257" s="8"/>
    </row>
    <row r="258" spans="2:7" ht="17.100000000000001" customHeight="1" x14ac:dyDescent="0.25">
      <c r="B258" s="8"/>
      <c r="C258" s="8"/>
      <c r="D258" s="8"/>
      <c r="E258" s="8"/>
      <c r="F258" s="8"/>
      <c r="G258" s="8"/>
    </row>
    <row r="259" spans="2:7" ht="17.100000000000001" customHeight="1" x14ac:dyDescent="0.25">
      <c r="B259" s="8"/>
      <c r="C259" s="8"/>
      <c r="D259" s="8"/>
      <c r="E259" s="8"/>
      <c r="F259" s="8"/>
      <c r="G259" s="8"/>
    </row>
    <row r="260" spans="2:7" ht="17.100000000000001" customHeight="1" x14ac:dyDescent="0.25">
      <c r="B260" s="8"/>
      <c r="C260" s="8"/>
      <c r="D260" s="8"/>
      <c r="E260" s="8"/>
      <c r="F260" s="8"/>
      <c r="G260" s="8"/>
    </row>
    <row r="261" spans="2:7" ht="17.100000000000001" customHeight="1" x14ac:dyDescent="0.25">
      <c r="B261" s="8"/>
      <c r="C261" s="8"/>
      <c r="D261" s="8"/>
      <c r="E261" s="8"/>
      <c r="F261" s="8"/>
      <c r="G261" s="8"/>
    </row>
    <row r="262" spans="2:7" ht="17.100000000000001" customHeight="1" x14ac:dyDescent="0.25">
      <c r="B262" s="8"/>
      <c r="C262" s="8"/>
      <c r="D262" s="8"/>
      <c r="E262" s="8"/>
      <c r="F262" s="8"/>
      <c r="G262" s="8"/>
    </row>
    <row r="263" spans="2:7" ht="17.100000000000001" customHeight="1" x14ac:dyDescent="0.25">
      <c r="B263" s="8"/>
      <c r="C263" s="8"/>
      <c r="D263" s="8"/>
      <c r="E263" s="8"/>
      <c r="F263" s="8"/>
      <c r="G263" s="8"/>
    </row>
    <row r="264" spans="2:7" ht="17.100000000000001" customHeight="1" x14ac:dyDescent="0.25">
      <c r="B264" s="8"/>
      <c r="C264" s="8"/>
      <c r="D264" s="8"/>
      <c r="E264" s="8"/>
      <c r="F264" s="8"/>
      <c r="G264" s="8"/>
    </row>
    <row r="265" spans="2:7" ht="17.100000000000001" customHeight="1" x14ac:dyDescent="0.25">
      <c r="B265" s="8"/>
      <c r="C265" s="8"/>
      <c r="D265" s="8"/>
      <c r="E265" s="8"/>
      <c r="F265" s="8"/>
      <c r="G265" s="8"/>
    </row>
    <row r="266" spans="2:7" ht="17.100000000000001" customHeight="1" x14ac:dyDescent="0.25">
      <c r="B266" s="8"/>
      <c r="C266" s="8"/>
      <c r="D266" s="8"/>
      <c r="E266" s="8"/>
      <c r="F266" s="8"/>
      <c r="G266" s="8"/>
    </row>
    <row r="267" spans="2:7" ht="17.100000000000001" customHeight="1" x14ac:dyDescent="0.25">
      <c r="B267" s="8"/>
      <c r="C267" s="8"/>
      <c r="D267" s="8"/>
      <c r="E267" s="8"/>
      <c r="F267" s="8"/>
      <c r="G267" s="8"/>
    </row>
    <row r="268" spans="2:7" ht="17.100000000000001" customHeight="1" x14ac:dyDescent="0.25">
      <c r="B268" s="8"/>
      <c r="C268" s="8"/>
      <c r="D268" s="8"/>
      <c r="E268" s="8"/>
      <c r="F268" s="8"/>
      <c r="G268" s="8"/>
    </row>
    <row r="269" spans="2:7" ht="17.100000000000001" customHeight="1" x14ac:dyDescent="0.25">
      <c r="B269" s="8"/>
      <c r="C269" s="8"/>
      <c r="D269" s="8"/>
      <c r="E269" s="8"/>
      <c r="F269" s="8"/>
      <c r="G269" s="8"/>
    </row>
    <row r="270" spans="2:7" ht="17.100000000000001" customHeight="1" x14ac:dyDescent="0.25">
      <c r="B270" s="8"/>
      <c r="C270" s="8"/>
      <c r="D270" s="8"/>
      <c r="E270" s="8"/>
      <c r="F270" s="8"/>
      <c r="G270" s="8"/>
    </row>
    <row r="271" spans="2:7" ht="17.100000000000001" customHeight="1" x14ac:dyDescent="0.25">
      <c r="B271" s="8"/>
      <c r="C271" s="8"/>
      <c r="D271" s="8"/>
      <c r="E271" s="8"/>
      <c r="F271" s="8"/>
      <c r="G271" s="8"/>
    </row>
    <row r="272" spans="2:7" ht="17.100000000000001" customHeight="1" x14ac:dyDescent="0.25">
      <c r="B272" s="8"/>
      <c r="C272" s="8"/>
      <c r="D272" s="8"/>
      <c r="E272" s="8"/>
      <c r="F272" s="8"/>
      <c r="G272" s="8"/>
    </row>
    <row r="273" spans="2:7" ht="17.100000000000001" customHeight="1" x14ac:dyDescent="0.25">
      <c r="B273" s="8"/>
      <c r="C273" s="8"/>
      <c r="D273" s="8"/>
      <c r="E273" s="8"/>
      <c r="F273" s="8"/>
      <c r="G273" s="8"/>
    </row>
    <row r="274" spans="2:7" ht="17.100000000000001" customHeight="1" x14ac:dyDescent="0.25">
      <c r="B274" s="8"/>
      <c r="C274" s="8"/>
      <c r="D274" s="8"/>
      <c r="E274" s="8"/>
      <c r="F274" s="8"/>
      <c r="G274" s="8"/>
    </row>
    <row r="275" spans="2:7" ht="17.100000000000001" customHeight="1" x14ac:dyDescent="0.25">
      <c r="B275" s="8"/>
      <c r="C275" s="8"/>
      <c r="D275" s="8"/>
      <c r="E275" s="8"/>
      <c r="F275" s="8"/>
      <c r="G275" s="8"/>
    </row>
    <row r="276" spans="2:7" ht="17.100000000000001" customHeight="1" x14ac:dyDescent="0.25">
      <c r="B276" s="8"/>
      <c r="C276" s="8"/>
      <c r="D276" s="8"/>
      <c r="E276" s="8"/>
      <c r="F276" s="8"/>
      <c r="G276" s="8"/>
    </row>
    <row r="277" spans="2:7" ht="17.100000000000001" customHeight="1" x14ac:dyDescent="0.25">
      <c r="B277" s="8"/>
      <c r="C277" s="8"/>
      <c r="D277" s="8"/>
      <c r="E277" s="8"/>
      <c r="F277" s="8"/>
      <c r="G277" s="8"/>
    </row>
    <row r="278" spans="2:7" ht="17.100000000000001" customHeight="1" x14ac:dyDescent="0.25">
      <c r="B278" s="8"/>
      <c r="C278" s="8"/>
      <c r="D278" s="8"/>
      <c r="E278" s="8"/>
      <c r="F278" s="8"/>
      <c r="G278" s="8"/>
    </row>
    <row r="279" spans="2:7" ht="17.100000000000001" customHeight="1" x14ac:dyDescent="0.25">
      <c r="B279" s="8"/>
      <c r="C279" s="8"/>
      <c r="D279" s="8"/>
      <c r="E279" s="8"/>
      <c r="F279" s="8"/>
      <c r="G279" s="8"/>
    </row>
    <row r="280" spans="2:7" ht="17.100000000000001" customHeight="1" x14ac:dyDescent="0.25">
      <c r="B280" s="8"/>
      <c r="C280" s="8"/>
      <c r="D280" s="8"/>
      <c r="E280" s="8"/>
      <c r="F280" s="8"/>
      <c r="G280" s="8"/>
    </row>
    <row r="281" spans="2:7" ht="17.100000000000001" customHeight="1" x14ac:dyDescent="0.25">
      <c r="B281" s="8"/>
      <c r="C281" s="8"/>
      <c r="D281" s="8"/>
      <c r="E281" s="8"/>
      <c r="F281" s="8"/>
      <c r="G281" s="8"/>
    </row>
    <row r="282" spans="2:7" ht="17.100000000000001" customHeight="1" x14ac:dyDescent="0.25">
      <c r="B282" s="8"/>
      <c r="C282" s="8"/>
      <c r="D282" s="8"/>
      <c r="E282" s="8"/>
      <c r="F282" s="8"/>
      <c r="G282" s="8"/>
    </row>
    <row r="283" spans="2:7" ht="17.100000000000001" customHeight="1" x14ac:dyDescent="0.25">
      <c r="B283" s="8"/>
      <c r="C283" s="8"/>
      <c r="D283" s="8"/>
      <c r="E283" s="8"/>
      <c r="F283" s="8"/>
      <c r="G283" s="8"/>
    </row>
    <row r="284" spans="2:7" ht="17.100000000000001" customHeight="1" x14ac:dyDescent="0.25">
      <c r="B284" s="8"/>
      <c r="C284" s="8"/>
      <c r="D284" s="8"/>
      <c r="E284" s="8"/>
      <c r="F284" s="8"/>
      <c r="G284" s="8"/>
    </row>
    <row r="285" spans="2:7" ht="17.100000000000001" customHeight="1" x14ac:dyDescent="0.25">
      <c r="B285" s="8"/>
      <c r="C285" s="8"/>
      <c r="D285" s="8"/>
      <c r="E285" s="8"/>
      <c r="F285" s="8"/>
      <c r="G285" s="8"/>
    </row>
    <row r="286" spans="2:7" ht="17.100000000000001" customHeight="1" x14ac:dyDescent="0.25">
      <c r="B286" s="8"/>
      <c r="C286" s="8"/>
      <c r="D286" s="8"/>
      <c r="E286" s="8"/>
      <c r="F286" s="8"/>
      <c r="G286" s="8"/>
    </row>
    <row r="287" spans="2:7" ht="17.100000000000001" customHeight="1" x14ac:dyDescent="0.25">
      <c r="B287" s="8"/>
      <c r="C287" s="8"/>
      <c r="D287" s="8"/>
      <c r="E287" s="8"/>
      <c r="F287" s="8"/>
      <c r="G287" s="8"/>
    </row>
    <row r="288" spans="2:7" ht="17.100000000000001" customHeight="1" x14ac:dyDescent="0.25">
      <c r="B288" s="8"/>
      <c r="C288" s="8"/>
      <c r="D288" s="8"/>
      <c r="E288" s="8"/>
      <c r="F288" s="8"/>
      <c r="G288" s="8"/>
    </row>
    <row r="289" spans="2:7" ht="17.100000000000001" customHeight="1" x14ac:dyDescent="0.25">
      <c r="B289" s="8"/>
      <c r="C289" s="8"/>
      <c r="D289" s="8"/>
      <c r="E289" s="8"/>
      <c r="F289" s="8"/>
      <c r="G289" s="8"/>
    </row>
    <row r="290" spans="2:7" ht="17.100000000000001" customHeight="1" x14ac:dyDescent="0.25">
      <c r="B290" s="8"/>
      <c r="C290" s="8"/>
      <c r="D290" s="8"/>
      <c r="E290" s="8"/>
      <c r="F290" s="8"/>
      <c r="G290" s="8"/>
    </row>
    <row r="291" spans="2:7" ht="17.100000000000001" customHeight="1" x14ac:dyDescent="0.25">
      <c r="B291" s="8"/>
      <c r="C291" s="8"/>
      <c r="D291" s="8"/>
      <c r="E291" s="8"/>
      <c r="F291" s="8"/>
      <c r="G291" s="8"/>
    </row>
    <row r="292" spans="2:7" ht="17.100000000000001" customHeight="1" x14ac:dyDescent="0.25">
      <c r="B292" s="8"/>
      <c r="C292" s="8"/>
      <c r="D292" s="8"/>
      <c r="E292" s="8"/>
      <c r="F292" s="8"/>
      <c r="G292" s="8"/>
    </row>
    <row r="293" spans="2:7" ht="17.100000000000001" customHeight="1" x14ac:dyDescent="0.25">
      <c r="B293" s="8"/>
      <c r="C293" s="8"/>
      <c r="D293" s="8"/>
      <c r="E293" s="8"/>
      <c r="F293" s="8"/>
      <c r="G293" s="8"/>
    </row>
    <row r="294" spans="2:7" ht="17.100000000000001" customHeight="1" x14ac:dyDescent="0.25">
      <c r="B294" s="8"/>
      <c r="C294" s="8"/>
      <c r="D294" s="8"/>
      <c r="E294" s="8"/>
      <c r="F294" s="8"/>
      <c r="G294" s="8"/>
    </row>
    <row r="295" spans="2:7" ht="17.100000000000001" customHeight="1" x14ac:dyDescent="0.25">
      <c r="B295" s="8"/>
      <c r="C295" s="8"/>
      <c r="D295" s="8"/>
      <c r="E295" s="8"/>
      <c r="F295" s="8"/>
      <c r="G295" s="8"/>
    </row>
    <row r="296" spans="2:7" ht="17.100000000000001" customHeight="1" x14ac:dyDescent="0.25">
      <c r="B296" s="8"/>
      <c r="C296" s="8"/>
      <c r="D296" s="8"/>
      <c r="E296" s="8"/>
      <c r="F296" s="8"/>
      <c r="G296" s="8"/>
    </row>
  </sheetData>
  <sheetProtection algorithmName="SHA-512" hashValue="MDHfmRLtBsn8f8azcl+WWiWM2NRqCda7fyTC97340oF01PknKsmURaObb4Yxh6Tg/VSGGgxIo7yQYC0hcbsTQw==" saltValue="qkBGUSI842E5uvYRLlob1w==" spinCount="100000" sheet="1" formatCells="0" formatColumns="0" formatRows="0"/>
  <mergeCells count="13">
    <mergeCell ref="A3:H3"/>
    <mergeCell ref="A4:H4"/>
    <mergeCell ref="A5:H5"/>
    <mergeCell ref="D6:G6"/>
    <mergeCell ref="C6:C7"/>
    <mergeCell ref="A89:B89"/>
    <mergeCell ref="A83:A84"/>
    <mergeCell ref="A29:A48"/>
    <mergeCell ref="A8:A22"/>
    <mergeCell ref="A49:A62"/>
    <mergeCell ref="A86:A88"/>
    <mergeCell ref="A23:A28"/>
    <mergeCell ref="A63:A82"/>
  </mergeCells>
  <phoneticPr fontId="20" type="noConversion"/>
  <printOptions horizontalCentered="1"/>
  <pageMargins left="0.17" right="0.18" top="0.26" bottom="0.5" header="0.18" footer="0.18"/>
  <pageSetup scale="37" orientation="portrait" r:id="rId1"/>
  <headerFooter alignWithMargins="0"/>
  <rowBreaks count="1" manualBreakCount="1">
    <brk id="96" max="11" man="1"/>
  </rowBreaks>
  <colBreaks count="1" manualBreakCount="1">
    <brk id="8" max="11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CD6B-E34F-5840-AEDA-45ED1793A317}">
  <dimension ref="A1:F5"/>
  <sheetViews>
    <sheetView workbookViewId="0">
      <selection activeCell="J33" sqref="J33"/>
    </sheetView>
  </sheetViews>
  <sheetFormatPr defaultColWidth="11.42578125" defaultRowHeight="12.75" x14ac:dyDescent="0.2"/>
  <cols>
    <col min="2" max="4" width="16.85546875" customWidth="1"/>
    <col min="5" max="5" width="2.85546875" customWidth="1"/>
    <col min="6" max="6" width="16.85546875" customWidth="1"/>
  </cols>
  <sheetData>
    <row r="1" spans="1:6" ht="20.25" x14ac:dyDescent="0.3">
      <c r="A1" s="503" t="s">
        <v>171</v>
      </c>
    </row>
    <row r="4" spans="1:6" ht="15.75" x14ac:dyDescent="0.25">
      <c r="A4" s="509" t="s">
        <v>172</v>
      </c>
      <c r="B4" s="510" t="s">
        <v>169</v>
      </c>
      <c r="C4" s="510" t="s">
        <v>161</v>
      </c>
      <c r="D4" s="510" t="s">
        <v>175</v>
      </c>
      <c r="F4" s="510" t="s">
        <v>176</v>
      </c>
    </row>
    <row r="5" spans="1:6" ht="15.75" x14ac:dyDescent="0.25">
      <c r="A5" s="507" t="s">
        <v>173</v>
      </c>
      <c r="B5" s="515">
        <v>86737236</v>
      </c>
      <c r="C5" s="515">
        <v>90132230</v>
      </c>
      <c r="D5" s="515">
        <v>92883000</v>
      </c>
      <c r="E5" s="516"/>
      <c r="F5" s="517">
        <f>SUM(B5:E5)/3</f>
        <v>89917488.666666672</v>
      </c>
    </row>
  </sheetData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C1:O136"/>
  <sheetViews>
    <sheetView showZeros="0" topLeftCell="C24" zoomScale="70" zoomScaleNormal="70" zoomScaleSheetLayoutView="76" workbookViewId="0">
      <selection activeCell="E31" sqref="E31"/>
    </sheetView>
  </sheetViews>
  <sheetFormatPr defaultColWidth="8.85546875" defaultRowHeight="12.75" x14ac:dyDescent="0.2"/>
  <cols>
    <col min="1" max="2" width="0" hidden="1" customWidth="1"/>
    <col min="3" max="3" width="65.42578125" customWidth="1"/>
    <col min="4" max="8" width="20.42578125" customWidth="1"/>
  </cols>
  <sheetData>
    <row r="1" spans="3:8" ht="64.7" customHeight="1" x14ac:dyDescent="0.2">
      <c r="C1" s="399" t="s">
        <v>34</v>
      </c>
      <c r="D1" s="34"/>
      <c r="E1" s="34"/>
      <c r="F1" s="34"/>
      <c r="G1" s="34"/>
      <c r="H1" s="155">
        <f>Revenue!H1</f>
        <v>0</v>
      </c>
    </row>
    <row r="2" spans="3:8" s="451" customFormat="1" ht="23.1" customHeight="1" x14ac:dyDescent="0.2">
      <c r="C2" s="731" t="str">
        <f>Revenue!A3</f>
        <v>SAN JOAQUIN COUNCIL OF GOVERNMENTS (SJCOG)</v>
      </c>
      <c r="D2" s="731"/>
      <c r="E2" s="731"/>
      <c r="F2" s="731"/>
      <c r="G2" s="731"/>
      <c r="H2" s="731"/>
    </row>
    <row r="3" spans="3:8" s="451" customFormat="1" ht="23.1" customHeight="1" x14ac:dyDescent="0.2">
      <c r="C3" s="732" t="str">
        <f>+Revenue!A4</f>
        <v>2025 Federal Transportation Improvement Program (FTIP)</v>
      </c>
      <c r="D3" s="732"/>
      <c r="E3" s="732"/>
      <c r="F3" s="732"/>
      <c r="G3" s="732"/>
      <c r="H3" s="732"/>
    </row>
    <row r="4" spans="3:8" s="451" customFormat="1" ht="23.1" customHeight="1" x14ac:dyDescent="0.2">
      <c r="C4" s="733" t="s">
        <v>31</v>
      </c>
      <c r="D4" s="733"/>
      <c r="E4" s="733"/>
      <c r="F4" s="733"/>
      <c r="G4" s="733"/>
      <c r="H4" s="733"/>
    </row>
    <row r="5" spans="3:8" ht="18" customHeight="1" x14ac:dyDescent="0.3">
      <c r="C5" s="38"/>
      <c r="D5" s="34"/>
      <c r="E5" s="34"/>
      <c r="F5" s="34"/>
      <c r="G5" s="34"/>
      <c r="H5" s="34"/>
    </row>
    <row r="6" spans="3:8" ht="18" customHeight="1" x14ac:dyDescent="0.3">
      <c r="C6" s="38" t="s">
        <v>14</v>
      </c>
      <c r="D6" s="15"/>
      <c r="E6" s="15"/>
      <c r="F6" s="15"/>
      <c r="G6" s="15"/>
      <c r="H6" s="15"/>
    </row>
    <row r="7" spans="3:8" ht="18" customHeight="1" x14ac:dyDescent="0.3">
      <c r="C7" s="736" t="s">
        <v>43</v>
      </c>
      <c r="D7" s="147" t="s">
        <v>137</v>
      </c>
      <c r="E7" s="96"/>
      <c r="F7" s="96"/>
      <c r="G7" s="128"/>
      <c r="H7" s="56" t="s">
        <v>54</v>
      </c>
    </row>
    <row r="8" spans="3:8" ht="18" customHeight="1" x14ac:dyDescent="0.2">
      <c r="C8" s="737"/>
      <c r="D8" s="148" t="s">
        <v>139</v>
      </c>
      <c r="E8" s="148" t="s">
        <v>140</v>
      </c>
      <c r="F8" s="148" t="s">
        <v>142</v>
      </c>
      <c r="G8" s="148" t="s">
        <v>143</v>
      </c>
      <c r="H8" s="106" t="s">
        <v>55</v>
      </c>
    </row>
    <row r="9" spans="3:8" s="4" customFormat="1" ht="18" customHeight="1" x14ac:dyDescent="0.3">
      <c r="C9" s="570" t="s">
        <v>187</v>
      </c>
      <c r="D9" s="571">
        <v>3750</v>
      </c>
      <c r="E9" s="571"/>
      <c r="F9" s="571"/>
      <c r="G9" s="571"/>
      <c r="H9" s="572">
        <f t="shared" ref="H9:H18" si="0">+D9+E9+F9+G9</f>
        <v>3750</v>
      </c>
    </row>
    <row r="10" spans="3:8" s="4" customFormat="1" ht="18" customHeight="1" x14ac:dyDescent="0.3">
      <c r="C10" s="616" t="s">
        <v>189</v>
      </c>
      <c r="D10" s="104"/>
      <c r="E10" s="104"/>
      <c r="F10" s="104"/>
      <c r="G10" s="617">
        <f>28663.5+18000</f>
        <v>46663.5</v>
      </c>
      <c r="H10" s="677">
        <f t="shared" si="0"/>
        <v>46663.5</v>
      </c>
    </row>
    <row r="11" spans="3:8" s="4" customFormat="1" ht="18.75" hidden="1" customHeight="1" x14ac:dyDescent="0.25">
      <c r="C11" s="62"/>
      <c r="D11" s="104"/>
      <c r="E11" s="104"/>
      <c r="F11" s="104"/>
      <c r="G11" s="104"/>
      <c r="H11" s="108">
        <f t="shared" si="0"/>
        <v>0</v>
      </c>
    </row>
    <row r="12" spans="3:8" s="4" customFormat="1" ht="18" hidden="1" customHeight="1" x14ac:dyDescent="0.25">
      <c r="C12" s="62"/>
      <c r="D12" s="104"/>
      <c r="E12" s="104"/>
      <c r="F12" s="104"/>
      <c r="G12" s="104"/>
      <c r="H12" s="108">
        <f t="shared" si="0"/>
        <v>0</v>
      </c>
    </row>
    <row r="13" spans="3:8" s="4" customFormat="1" ht="18" hidden="1" customHeight="1" x14ac:dyDescent="0.25">
      <c r="C13" s="62"/>
      <c r="D13" s="104"/>
      <c r="E13" s="104"/>
      <c r="F13" s="104"/>
      <c r="G13" s="104"/>
      <c r="H13" s="108">
        <f t="shared" si="0"/>
        <v>0</v>
      </c>
    </row>
    <row r="14" spans="3:8" s="4" customFormat="1" ht="18" hidden="1" customHeight="1" x14ac:dyDescent="0.25">
      <c r="C14" s="62"/>
      <c r="D14" s="104"/>
      <c r="E14" s="104"/>
      <c r="F14" s="104"/>
      <c r="G14" s="104"/>
      <c r="H14" s="108">
        <f t="shared" si="0"/>
        <v>0</v>
      </c>
    </row>
    <row r="15" spans="3:8" s="4" customFormat="1" ht="18" hidden="1" customHeight="1" x14ac:dyDescent="0.25">
      <c r="C15" s="62"/>
      <c r="D15" s="104"/>
      <c r="E15" s="104"/>
      <c r="F15" s="104"/>
      <c r="G15" s="104"/>
      <c r="H15" s="108">
        <f t="shared" si="0"/>
        <v>0</v>
      </c>
    </row>
    <row r="16" spans="3:8" s="4" customFormat="1" ht="18" hidden="1" customHeight="1" x14ac:dyDescent="0.25">
      <c r="C16" s="62"/>
      <c r="D16" s="104"/>
      <c r="E16" s="104"/>
      <c r="F16" s="104"/>
      <c r="G16" s="104"/>
      <c r="H16" s="108">
        <f t="shared" si="0"/>
        <v>0</v>
      </c>
    </row>
    <row r="17" spans="3:15" s="4" customFormat="1" ht="18" hidden="1" customHeight="1" x14ac:dyDescent="0.25">
      <c r="C17" s="63"/>
      <c r="D17" s="104"/>
      <c r="E17" s="104"/>
      <c r="F17" s="104"/>
      <c r="G17" s="104"/>
      <c r="H17" s="108">
        <f t="shared" si="0"/>
        <v>0</v>
      </c>
    </row>
    <row r="18" spans="3:15" s="4" customFormat="1" ht="18" hidden="1" customHeight="1" x14ac:dyDescent="0.25">
      <c r="C18" s="64"/>
      <c r="D18" s="105"/>
      <c r="E18" s="105"/>
      <c r="F18" s="105"/>
      <c r="G18" s="105"/>
      <c r="H18" s="108">
        <f t="shared" si="0"/>
        <v>0</v>
      </c>
    </row>
    <row r="19" spans="3:15" ht="18" customHeight="1" x14ac:dyDescent="0.25">
      <c r="C19" s="142" t="s">
        <v>11</v>
      </c>
      <c r="D19" s="143">
        <f>SUM(D9:D18)</f>
        <v>3750</v>
      </c>
      <c r="E19" s="143">
        <f>SUM(E9:E18)</f>
        <v>0</v>
      </c>
      <c r="F19" s="143">
        <f>SUM(F9:F18)</f>
        <v>0</v>
      </c>
      <c r="G19" s="143">
        <f>SUM(G9:G18)</f>
        <v>46663.5</v>
      </c>
      <c r="H19" s="144">
        <f>SUM(H9:H18)</f>
        <v>50413.5</v>
      </c>
    </row>
    <row r="20" spans="3:15" ht="18" customHeight="1" x14ac:dyDescent="0.25">
      <c r="C20" s="57"/>
      <c r="D20" s="89"/>
      <c r="E20" s="89"/>
      <c r="F20" s="89"/>
      <c r="G20" s="89"/>
      <c r="H20" s="89"/>
    </row>
    <row r="21" spans="3:15" ht="18" customHeight="1" x14ac:dyDescent="0.3">
      <c r="C21" s="58" t="s">
        <v>15</v>
      </c>
      <c r="D21" s="82"/>
      <c r="E21" s="82"/>
      <c r="F21" s="82"/>
      <c r="G21" s="82"/>
      <c r="H21" s="83"/>
    </row>
    <row r="22" spans="3:15" ht="18" customHeight="1" x14ac:dyDescent="0.25">
      <c r="C22" s="736" t="s">
        <v>22</v>
      </c>
      <c r="D22" s="84" t="str">
        <f>D7</f>
        <v>4 YEAR (FTIP Period)</v>
      </c>
      <c r="E22" s="84"/>
      <c r="F22" s="84"/>
      <c r="G22" s="85"/>
      <c r="H22" s="86" t="s">
        <v>54</v>
      </c>
    </row>
    <row r="23" spans="3:15" ht="18" customHeight="1" x14ac:dyDescent="0.2">
      <c r="C23" s="737"/>
      <c r="D23" s="121" t="str">
        <f>+D8</f>
        <v>FY 2025</v>
      </c>
      <c r="E23" s="121" t="str">
        <f>+E8</f>
        <v>FY 2026</v>
      </c>
      <c r="F23" s="121" t="str">
        <f>+F8</f>
        <v>FY 2027</v>
      </c>
      <c r="G23" s="121" t="str">
        <f>+G8</f>
        <v>FY 2028</v>
      </c>
      <c r="H23" s="106" t="s">
        <v>55</v>
      </c>
    </row>
    <row r="24" spans="3:15" ht="18" customHeight="1" x14ac:dyDescent="0.3">
      <c r="C24" s="655" t="s">
        <v>185</v>
      </c>
      <c r="D24" s="656">
        <f>3371.587+4000</f>
        <v>7371.5869999999995</v>
      </c>
      <c r="E24" s="656"/>
      <c r="F24" s="656"/>
      <c r="G24" s="656"/>
      <c r="H24" s="654">
        <f t="shared" ref="H24:H33" si="1">+D24+E24+F24+G24</f>
        <v>7371.5869999999995</v>
      </c>
    </row>
    <row r="25" spans="3:15" ht="18" hidden="1" customHeight="1" x14ac:dyDescent="0.25">
      <c r="C25" s="62"/>
      <c r="D25" s="104"/>
      <c r="E25" s="104"/>
      <c r="F25" s="104"/>
      <c r="G25" s="104"/>
      <c r="H25" s="108">
        <f t="shared" si="1"/>
        <v>0</v>
      </c>
    </row>
    <row r="26" spans="3:15" ht="18" hidden="1" customHeight="1" x14ac:dyDescent="0.25">
      <c r="C26" s="63"/>
      <c r="D26" s="104"/>
      <c r="E26" s="104"/>
      <c r="F26" s="104"/>
      <c r="G26" s="104"/>
      <c r="H26" s="108">
        <f t="shared" si="1"/>
        <v>0</v>
      </c>
      <c r="O26" s="159"/>
    </row>
    <row r="27" spans="3:15" ht="18" hidden="1" customHeight="1" x14ac:dyDescent="0.25">
      <c r="C27" s="63"/>
      <c r="D27" s="104"/>
      <c r="E27" s="104"/>
      <c r="F27" s="104"/>
      <c r="G27" s="104"/>
      <c r="H27" s="108">
        <f t="shared" si="1"/>
        <v>0</v>
      </c>
      <c r="O27" s="157"/>
    </row>
    <row r="28" spans="3:15" ht="18" hidden="1" customHeight="1" x14ac:dyDescent="0.25">
      <c r="C28" s="63"/>
      <c r="D28" s="104"/>
      <c r="E28" s="104"/>
      <c r="F28" s="104"/>
      <c r="G28" s="104"/>
      <c r="H28" s="108">
        <f t="shared" si="1"/>
        <v>0</v>
      </c>
      <c r="O28" s="157"/>
    </row>
    <row r="29" spans="3:15" ht="18" hidden="1" customHeight="1" x14ac:dyDescent="0.25">
      <c r="C29" s="63"/>
      <c r="D29" s="104"/>
      <c r="E29" s="104"/>
      <c r="F29" s="104"/>
      <c r="G29" s="104"/>
      <c r="H29" s="108">
        <f t="shared" si="1"/>
        <v>0</v>
      </c>
      <c r="O29" s="157"/>
    </row>
    <row r="30" spans="3:15" ht="18" hidden="1" customHeight="1" x14ac:dyDescent="0.25">
      <c r="C30" s="63"/>
      <c r="D30" s="104"/>
      <c r="E30" s="104"/>
      <c r="F30" s="104"/>
      <c r="G30" s="104"/>
      <c r="H30" s="108">
        <f t="shared" si="1"/>
        <v>0</v>
      </c>
      <c r="O30" s="157"/>
    </row>
    <row r="31" spans="3:15" ht="18" hidden="1" customHeight="1" x14ac:dyDescent="0.25">
      <c r="C31" s="63"/>
      <c r="D31" s="104"/>
      <c r="E31" s="104"/>
      <c r="F31" s="104"/>
      <c r="G31" s="104"/>
      <c r="H31" s="108">
        <f t="shared" si="1"/>
        <v>0</v>
      </c>
      <c r="O31" s="157"/>
    </row>
    <row r="32" spans="3:15" ht="18" hidden="1" customHeight="1" x14ac:dyDescent="0.25">
      <c r="C32" s="63"/>
      <c r="D32" s="104"/>
      <c r="E32" s="104"/>
      <c r="F32" s="104"/>
      <c r="G32" s="104"/>
      <c r="H32" s="108">
        <f t="shared" si="1"/>
        <v>0</v>
      </c>
      <c r="O32" s="157"/>
    </row>
    <row r="33" spans="3:15" ht="18" hidden="1" customHeight="1" x14ac:dyDescent="0.25">
      <c r="C33" s="64"/>
      <c r="D33" s="105"/>
      <c r="E33" s="105"/>
      <c r="F33" s="105"/>
      <c r="G33" s="105"/>
      <c r="H33" s="108">
        <f t="shared" si="1"/>
        <v>0</v>
      </c>
      <c r="O33" s="157"/>
    </row>
    <row r="34" spans="3:15" ht="18" customHeight="1" x14ac:dyDescent="0.25">
      <c r="C34" s="142" t="s">
        <v>12</v>
      </c>
      <c r="D34" s="145">
        <f t="shared" ref="D34:H34" si="2">SUM(D24:D33)</f>
        <v>7371.5869999999995</v>
      </c>
      <c r="E34" s="154">
        <f t="shared" si="2"/>
        <v>0</v>
      </c>
      <c r="F34" s="145">
        <f t="shared" si="2"/>
        <v>0</v>
      </c>
      <c r="G34" s="143">
        <f t="shared" si="2"/>
        <v>0</v>
      </c>
      <c r="H34" s="144">
        <f t="shared" si="2"/>
        <v>7371.5869999999995</v>
      </c>
      <c r="O34" s="157"/>
    </row>
    <row r="35" spans="3:15" ht="18" customHeight="1" x14ac:dyDescent="0.25">
      <c r="C35" s="57"/>
      <c r="D35" s="80"/>
      <c r="E35" s="80"/>
      <c r="F35" s="80"/>
      <c r="G35" s="80"/>
      <c r="H35" s="81"/>
      <c r="O35" s="157"/>
    </row>
    <row r="36" spans="3:15" ht="18" customHeight="1" x14ac:dyDescent="0.3">
      <c r="C36" s="58" t="s">
        <v>16</v>
      </c>
      <c r="D36" s="82"/>
      <c r="E36" s="82"/>
      <c r="F36" s="82"/>
      <c r="G36" s="82"/>
      <c r="H36" s="83"/>
    </row>
    <row r="37" spans="3:15" ht="18" customHeight="1" x14ac:dyDescent="0.25">
      <c r="C37" s="736" t="s">
        <v>23</v>
      </c>
      <c r="D37" s="84" t="str">
        <f>D7</f>
        <v>4 YEAR (FTIP Period)</v>
      </c>
      <c r="E37" s="85"/>
      <c r="F37" s="84"/>
      <c r="G37" s="84"/>
      <c r="H37" s="113" t="s">
        <v>54</v>
      </c>
    </row>
    <row r="38" spans="3:15" ht="18" customHeight="1" x14ac:dyDescent="0.2">
      <c r="C38" s="737"/>
      <c r="D38" s="103" t="str">
        <f>+D8</f>
        <v>FY 2025</v>
      </c>
      <c r="E38" s="103" t="str">
        <f>+E8</f>
        <v>FY 2026</v>
      </c>
      <c r="F38" s="103" t="str">
        <f>+F8</f>
        <v>FY 2027</v>
      </c>
      <c r="G38" s="103" t="str">
        <f>+G8</f>
        <v>FY 2028</v>
      </c>
      <c r="H38" s="106" t="s">
        <v>55</v>
      </c>
    </row>
    <row r="39" spans="3:15" ht="18" customHeight="1" x14ac:dyDescent="0.3">
      <c r="C39" s="573" t="s">
        <v>178</v>
      </c>
      <c r="D39" s="574">
        <v>8446.7970000000005</v>
      </c>
      <c r="E39" s="574">
        <v>9722.5349999999999</v>
      </c>
      <c r="F39" s="574">
        <v>6569.174</v>
      </c>
      <c r="G39" s="574">
        <v>6243.7460000000001</v>
      </c>
      <c r="H39" s="575">
        <f t="shared" ref="H39:H58" si="3">+D39+E39+F39+G39</f>
        <v>30982.252</v>
      </c>
    </row>
    <row r="40" spans="3:15" ht="18" customHeight="1" x14ac:dyDescent="0.3">
      <c r="C40" s="616" t="s">
        <v>182</v>
      </c>
      <c r="D40" s="104"/>
      <c r="E40" s="617">
        <v>150</v>
      </c>
      <c r="F40" s="104"/>
      <c r="G40" s="104"/>
      <c r="H40" s="677">
        <f t="shared" si="3"/>
        <v>150</v>
      </c>
    </row>
    <row r="41" spans="3:15" ht="18" customHeight="1" x14ac:dyDescent="0.3">
      <c r="C41" s="618" t="s">
        <v>183</v>
      </c>
      <c r="D41" s="617">
        <v>86</v>
      </c>
      <c r="E41" s="617">
        <v>86</v>
      </c>
      <c r="F41" s="104"/>
      <c r="G41" s="104"/>
      <c r="H41" s="677">
        <f t="shared" si="3"/>
        <v>172</v>
      </c>
    </row>
    <row r="42" spans="3:15" ht="18" hidden="1" customHeight="1" x14ac:dyDescent="0.25">
      <c r="C42" s="63"/>
      <c r="D42" s="104"/>
      <c r="E42" s="104"/>
      <c r="F42" s="104"/>
      <c r="G42" s="104"/>
      <c r="H42" s="108">
        <f t="shared" si="3"/>
        <v>0</v>
      </c>
    </row>
    <row r="43" spans="3:15" ht="18" hidden="1" customHeight="1" x14ac:dyDescent="0.25">
      <c r="C43" s="63"/>
      <c r="D43" s="104"/>
      <c r="E43" s="104"/>
      <c r="F43" s="104"/>
      <c r="G43" s="104"/>
      <c r="H43" s="108">
        <f t="shared" si="3"/>
        <v>0</v>
      </c>
    </row>
    <row r="44" spans="3:15" ht="18" hidden="1" customHeight="1" x14ac:dyDescent="0.25">
      <c r="C44" s="63"/>
      <c r="D44" s="104"/>
      <c r="E44" s="104"/>
      <c r="F44" s="104"/>
      <c r="G44" s="104"/>
      <c r="H44" s="108">
        <f t="shared" si="3"/>
        <v>0</v>
      </c>
    </row>
    <row r="45" spans="3:15" ht="18" hidden="1" customHeight="1" x14ac:dyDescent="0.25">
      <c r="C45" s="63"/>
      <c r="D45" s="104"/>
      <c r="E45" s="104"/>
      <c r="F45" s="104"/>
      <c r="G45" s="104"/>
      <c r="H45" s="108">
        <f t="shared" si="3"/>
        <v>0</v>
      </c>
    </row>
    <row r="46" spans="3:15" ht="18" hidden="1" customHeight="1" x14ac:dyDescent="0.25">
      <c r="C46" s="63"/>
      <c r="D46" s="104"/>
      <c r="E46" s="104"/>
      <c r="F46" s="104"/>
      <c r="G46" s="104"/>
      <c r="H46" s="108">
        <f t="shared" si="3"/>
        <v>0</v>
      </c>
    </row>
    <row r="47" spans="3:15" ht="18" hidden="1" customHeight="1" x14ac:dyDescent="0.25">
      <c r="C47" s="63"/>
      <c r="D47" s="104"/>
      <c r="E47" s="104"/>
      <c r="F47" s="104"/>
      <c r="G47" s="104"/>
      <c r="H47" s="108">
        <f t="shared" si="3"/>
        <v>0</v>
      </c>
    </row>
    <row r="48" spans="3:15" ht="18" hidden="1" customHeight="1" x14ac:dyDescent="0.25">
      <c r="C48" s="63"/>
      <c r="D48" s="104"/>
      <c r="E48" s="104"/>
      <c r="F48" s="104"/>
      <c r="G48" s="104"/>
      <c r="H48" s="108">
        <f t="shared" si="3"/>
        <v>0</v>
      </c>
    </row>
    <row r="49" spans="3:8" ht="18" hidden="1" customHeight="1" x14ac:dyDescent="0.25">
      <c r="C49" s="63"/>
      <c r="D49" s="104"/>
      <c r="E49" s="104"/>
      <c r="F49" s="104"/>
      <c r="G49" s="104"/>
      <c r="H49" s="108">
        <f t="shared" si="3"/>
        <v>0</v>
      </c>
    </row>
    <row r="50" spans="3:8" ht="18" hidden="1" customHeight="1" x14ac:dyDescent="0.25">
      <c r="C50" s="63"/>
      <c r="D50" s="104"/>
      <c r="E50" s="104"/>
      <c r="F50" s="104"/>
      <c r="G50" s="104"/>
      <c r="H50" s="108">
        <f t="shared" si="3"/>
        <v>0</v>
      </c>
    </row>
    <row r="51" spans="3:8" ht="18" hidden="1" customHeight="1" x14ac:dyDescent="0.25">
      <c r="C51" s="63"/>
      <c r="D51" s="104"/>
      <c r="E51" s="104"/>
      <c r="F51" s="104"/>
      <c r="G51" s="104"/>
      <c r="H51" s="108">
        <f t="shared" si="3"/>
        <v>0</v>
      </c>
    </row>
    <row r="52" spans="3:8" ht="18" hidden="1" customHeight="1" x14ac:dyDescent="0.25">
      <c r="C52" s="63"/>
      <c r="D52" s="104"/>
      <c r="E52" s="104"/>
      <c r="F52" s="104"/>
      <c r="G52" s="104"/>
      <c r="H52" s="108">
        <f t="shared" si="3"/>
        <v>0</v>
      </c>
    </row>
    <row r="53" spans="3:8" ht="18" hidden="1" customHeight="1" x14ac:dyDescent="0.25">
      <c r="C53" s="63"/>
      <c r="D53" s="104"/>
      <c r="E53" s="104"/>
      <c r="F53" s="104"/>
      <c r="G53" s="104"/>
      <c r="H53" s="108">
        <f t="shared" si="3"/>
        <v>0</v>
      </c>
    </row>
    <row r="54" spans="3:8" ht="18" hidden="1" customHeight="1" x14ac:dyDescent="0.25">
      <c r="C54" s="63"/>
      <c r="D54" s="104"/>
      <c r="E54" s="104"/>
      <c r="F54" s="104"/>
      <c r="G54" s="104"/>
      <c r="H54" s="108">
        <f t="shared" si="3"/>
        <v>0</v>
      </c>
    </row>
    <row r="55" spans="3:8" ht="18" hidden="1" customHeight="1" x14ac:dyDescent="0.25">
      <c r="C55" s="63"/>
      <c r="D55" s="104"/>
      <c r="E55" s="104"/>
      <c r="F55" s="104"/>
      <c r="G55" s="104"/>
      <c r="H55" s="108">
        <f t="shared" si="3"/>
        <v>0</v>
      </c>
    </row>
    <row r="56" spans="3:8" ht="18" hidden="1" customHeight="1" x14ac:dyDescent="0.25">
      <c r="C56" s="63"/>
      <c r="D56" s="104"/>
      <c r="E56" s="104"/>
      <c r="F56" s="104"/>
      <c r="G56" s="104"/>
      <c r="H56" s="108">
        <f t="shared" si="3"/>
        <v>0</v>
      </c>
    </row>
    <row r="57" spans="3:8" ht="18" hidden="1" customHeight="1" x14ac:dyDescent="0.25">
      <c r="C57" s="63"/>
      <c r="D57" s="104"/>
      <c r="E57" s="104"/>
      <c r="F57" s="104"/>
      <c r="G57" s="104"/>
      <c r="H57" s="108">
        <f t="shared" si="3"/>
        <v>0</v>
      </c>
    </row>
    <row r="58" spans="3:8" ht="18" hidden="1" customHeight="1" x14ac:dyDescent="0.25">
      <c r="C58" s="64"/>
      <c r="D58" s="105"/>
      <c r="E58" s="105"/>
      <c r="F58" s="105"/>
      <c r="G58" s="105"/>
      <c r="H58" s="108">
        <f t="shared" si="3"/>
        <v>0</v>
      </c>
    </row>
    <row r="59" spans="3:8" ht="18" customHeight="1" x14ac:dyDescent="0.25">
      <c r="C59" s="142" t="s">
        <v>13</v>
      </c>
      <c r="D59" s="143">
        <f>SUM(D39:D58)</f>
        <v>8532.7970000000005</v>
      </c>
      <c r="E59" s="154">
        <f>SUM(E39:E58)</f>
        <v>9958.5349999999999</v>
      </c>
      <c r="F59" s="154">
        <f>SUM(F39:F58)</f>
        <v>6569.174</v>
      </c>
      <c r="G59" s="143">
        <f>SUM(G39:G58)</f>
        <v>6243.7460000000001</v>
      </c>
      <c r="H59" s="144">
        <f>SUM(H39:H58)</f>
        <v>31304.252</v>
      </c>
    </row>
    <row r="60" spans="3:8" ht="18" customHeight="1" x14ac:dyDescent="0.25">
      <c r="C60" s="57"/>
      <c r="D60" s="80"/>
      <c r="E60" s="80"/>
      <c r="F60" s="80"/>
      <c r="G60" s="80"/>
      <c r="H60" s="81"/>
    </row>
    <row r="61" spans="3:8" ht="18" customHeight="1" x14ac:dyDescent="0.3">
      <c r="C61" s="58" t="s">
        <v>17</v>
      </c>
      <c r="D61" s="82"/>
      <c r="E61" s="82"/>
      <c r="F61" s="82"/>
      <c r="G61" s="82"/>
      <c r="H61" s="83"/>
    </row>
    <row r="62" spans="3:8" ht="18" customHeight="1" x14ac:dyDescent="0.25">
      <c r="C62" s="734" t="s">
        <v>24</v>
      </c>
      <c r="D62" s="120" t="str">
        <f>D7</f>
        <v>4 YEAR (FTIP Period)</v>
      </c>
      <c r="E62" s="85"/>
      <c r="F62" s="84"/>
      <c r="G62" s="84"/>
      <c r="H62" s="113" t="s">
        <v>54</v>
      </c>
    </row>
    <row r="63" spans="3:8" ht="18" customHeight="1" x14ac:dyDescent="0.2">
      <c r="C63" s="735"/>
      <c r="D63" s="121" t="str">
        <f>D23</f>
        <v>FY 2025</v>
      </c>
      <c r="E63" s="121" t="str">
        <f t="shared" ref="E63:G63" si="4">E23</f>
        <v>FY 2026</v>
      </c>
      <c r="F63" s="121" t="str">
        <f t="shared" si="4"/>
        <v>FY 2027</v>
      </c>
      <c r="G63" s="121" t="str">
        <f t="shared" si="4"/>
        <v>FY 2028</v>
      </c>
      <c r="H63" s="106" t="s">
        <v>55</v>
      </c>
    </row>
    <row r="64" spans="3:8" ht="18" customHeight="1" x14ac:dyDescent="0.3">
      <c r="C64" s="605" t="s">
        <v>180</v>
      </c>
      <c r="D64" s="607">
        <v>2623.7939999999999</v>
      </c>
      <c r="E64" s="122"/>
      <c r="F64" s="122"/>
      <c r="G64" s="122"/>
      <c r="H64" s="666">
        <f t="shared" ref="H64:H73" si="5">+D64+E64+F64+G64</f>
        <v>2623.7939999999999</v>
      </c>
    </row>
    <row r="65" spans="3:8" ht="18" customHeight="1" x14ac:dyDescent="0.3">
      <c r="C65" s="606" t="s">
        <v>179</v>
      </c>
      <c r="D65" s="149"/>
      <c r="E65" s="608">
        <v>537.97</v>
      </c>
      <c r="F65" s="149"/>
      <c r="G65" s="149"/>
      <c r="H65" s="676">
        <f t="shared" si="5"/>
        <v>537.97</v>
      </c>
    </row>
    <row r="66" spans="3:8" ht="18" customHeight="1" x14ac:dyDescent="0.3">
      <c r="C66" s="615" t="s">
        <v>181</v>
      </c>
      <c r="D66" s="149"/>
      <c r="E66" s="608">
        <v>600</v>
      </c>
      <c r="F66" s="149"/>
      <c r="G66" s="149"/>
      <c r="H66" s="676">
        <f t="shared" si="5"/>
        <v>600</v>
      </c>
    </row>
    <row r="67" spans="3:8" ht="18" customHeight="1" x14ac:dyDescent="0.3">
      <c r="C67" s="615"/>
      <c r="D67" s="149"/>
      <c r="E67" s="111"/>
      <c r="F67" s="608"/>
      <c r="G67" s="104"/>
      <c r="H67" s="676">
        <f t="shared" si="5"/>
        <v>0</v>
      </c>
    </row>
    <row r="68" spans="3:8" ht="18" hidden="1" customHeight="1" x14ac:dyDescent="0.25">
      <c r="C68" s="116"/>
      <c r="D68" s="149"/>
      <c r="E68" s="111"/>
      <c r="F68" s="149"/>
      <c r="G68" s="104"/>
      <c r="H68" s="108">
        <f t="shared" si="5"/>
        <v>0</v>
      </c>
    </row>
    <row r="69" spans="3:8" ht="18" hidden="1" customHeight="1" x14ac:dyDescent="0.25">
      <c r="C69" s="116"/>
      <c r="D69" s="149"/>
      <c r="E69" s="111"/>
      <c r="F69" s="149"/>
      <c r="G69" s="104"/>
      <c r="H69" s="108">
        <f t="shared" si="5"/>
        <v>0</v>
      </c>
    </row>
    <row r="70" spans="3:8" ht="18" hidden="1" customHeight="1" x14ac:dyDescent="0.25">
      <c r="C70" s="116"/>
      <c r="D70" s="149"/>
      <c r="E70" s="111"/>
      <c r="F70" s="149"/>
      <c r="G70" s="104"/>
      <c r="H70" s="108">
        <f t="shared" si="5"/>
        <v>0</v>
      </c>
    </row>
    <row r="71" spans="3:8" ht="18" hidden="1" customHeight="1" x14ac:dyDescent="0.25">
      <c r="C71" s="116"/>
      <c r="D71" s="149"/>
      <c r="E71" s="111"/>
      <c r="F71" s="149"/>
      <c r="G71" s="104"/>
      <c r="H71" s="108">
        <f t="shared" si="5"/>
        <v>0</v>
      </c>
    </row>
    <row r="72" spans="3:8" ht="18" hidden="1" customHeight="1" x14ac:dyDescent="0.25">
      <c r="C72" s="116"/>
      <c r="D72" s="149"/>
      <c r="E72" s="111"/>
      <c r="F72" s="149"/>
      <c r="G72" s="104"/>
      <c r="H72" s="108">
        <f t="shared" si="5"/>
        <v>0</v>
      </c>
    </row>
    <row r="73" spans="3:8" ht="18" hidden="1" customHeight="1" x14ac:dyDescent="0.25">
      <c r="C73" s="117"/>
      <c r="D73" s="127"/>
      <c r="E73" s="112"/>
      <c r="F73" s="127"/>
      <c r="G73" s="105"/>
      <c r="H73" s="108">
        <f t="shared" si="5"/>
        <v>0</v>
      </c>
    </row>
    <row r="74" spans="3:8" ht="18" customHeight="1" x14ac:dyDescent="0.25">
      <c r="C74" s="146" t="s">
        <v>18</v>
      </c>
      <c r="D74" s="154">
        <f t="shared" ref="D74:H74" si="6">SUM(D64:D73)</f>
        <v>2623.7939999999999</v>
      </c>
      <c r="E74" s="154">
        <f t="shared" si="6"/>
        <v>1137.97</v>
      </c>
      <c r="F74" s="154">
        <f t="shared" si="6"/>
        <v>0</v>
      </c>
      <c r="G74" s="143">
        <f t="shared" si="6"/>
        <v>0</v>
      </c>
      <c r="H74" s="144">
        <f t="shared" si="6"/>
        <v>3761.7640000000001</v>
      </c>
    </row>
    <row r="75" spans="3:8" ht="18" customHeight="1" x14ac:dyDescent="0.25">
      <c r="C75" s="59"/>
      <c r="D75" s="80"/>
      <c r="E75" s="80"/>
      <c r="F75" s="80"/>
      <c r="G75" s="80"/>
      <c r="H75" s="81"/>
    </row>
    <row r="76" spans="3:8" ht="18" customHeight="1" x14ac:dyDescent="0.3">
      <c r="C76" s="58" t="s">
        <v>19</v>
      </c>
      <c r="D76" s="82"/>
      <c r="E76" s="82"/>
      <c r="F76" s="82"/>
      <c r="G76" s="82"/>
      <c r="H76" s="83"/>
    </row>
    <row r="77" spans="3:8" ht="18" customHeight="1" x14ac:dyDescent="0.25">
      <c r="C77" s="734" t="s">
        <v>25</v>
      </c>
      <c r="D77" s="120" t="str">
        <f>D22</f>
        <v>4 YEAR (FTIP Period)</v>
      </c>
      <c r="E77" s="85"/>
      <c r="F77" s="84"/>
      <c r="G77" s="84"/>
      <c r="H77" s="113" t="s">
        <v>54</v>
      </c>
    </row>
    <row r="78" spans="3:8" ht="18" customHeight="1" x14ac:dyDescent="0.2">
      <c r="C78" s="735"/>
      <c r="D78" s="121" t="str">
        <f>D23</f>
        <v>FY 2025</v>
      </c>
      <c r="E78" s="121" t="str">
        <f t="shared" ref="E78:G78" si="7">E23</f>
        <v>FY 2026</v>
      </c>
      <c r="F78" s="121" t="str">
        <f t="shared" si="7"/>
        <v>FY 2027</v>
      </c>
      <c r="G78" s="121" t="str">
        <f t="shared" si="7"/>
        <v>FY 2028</v>
      </c>
      <c r="H78" s="106" t="s">
        <v>55</v>
      </c>
    </row>
    <row r="79" spans="3:8" ht="18" customHeight="1" x14ac:dyDescent="0.3">
      <c r="C79" s="664" t="s">
        <v>186</v>
      </c>
      <c r="D79" s="665">
        <v>15000</v>
      </c>
      <c r="E79" s="665"/>
      <c r="F79" s="665"/>
      <c r="G79" s="665"/>
      <c r="H79" s="666">
        <f t="shared" ref="H79:H98" si="8">+D79+E79+F79+G79</f>
        <v>15000</v>
      </c>
    </row>
    <row r="80" spans="3:8" ht="18" customHeight="1" x14ac:dyDescent="0.3">
      <c r="C80" s="615" t="s">
        <v>188</v>
      </c>
      <c r="D80" s="679"/>
      <c r="E80" s="679"/>
      <c r="F80" s="679">
        <v>5500</v>
      </c>
      <c r="G80" s="608"/>
      <c r="H80" s="676">
        <f t="shared" si="8"/>
        <v>5500</v>
      </c>
    </row>
    <row r="81" spans="3:8" ht="18" hidden="1" customHeight="1" x14ac:dyDescent="0.25">
      <c r="C81" s="62"/>
      <c r="D81" s="149"/>
      <c r="E81" s="149"/>
      <c r="F81" s="149"/>
      <c r="G81" s="149"/>
      <c r="H81" s="108">
        <f t="shared" si="8"/>
        <v>0</v>
      </c>
    </row>
    <row r="82" spans="3:8" ht="18" hidden="1" customHeight="1" x14ac:dyDescent="0.25">
      <c r="C82" s="116"/>
      <c r="D82" s="149"/>
      <c r="E82" s="149"/>
      <c r="F82" s="149"/>
      <c r="G82" s="149"/>
      <c r="H82" s="108">
        <f t="shared" si="8"/>
        <v>0</v>
      </c>
    </row>
    <row r="83" spans="3:8" ht="18" hidden="1" customHeight="1" x14ac:dyDescent="0.25">
      <c r="C83" s="116"/>
      <c r="D83" s="149"/>
      <c r="E83" s="149"/>
      <c r="F83" s="149"/>
      <c r="G83" s="149"/>
      <c r="H83" s="108">
        <f t="shared" si="8"/>
        <v>0</v>
      </c>
    </row>
    <row r="84" spans="3:8" ht="18" hidden="1" customHeight="1" x14ac:dyDescent="0.25">
      <c r="C84" s="116"/>
      <c r="D84" s="149"/>
      <c r="E84" s="149"/>
      <c r="F84" s="149"/>
      <c r="G84" s="149"/>
      <c r="H84" s="108">
        <f t="shared" si="8"/>
        <v>0</v>
      </c>
    </row>
    <row r="85" spans="3:8" ht="18" hidden="1" customHeight="1" x14ac:dyDescent="0.25">
      <c r="C85" s="116"/>
      <c r="D85" s="149"/>
      <c r="E85" s="149"/>
      <c r="F85" s="149"/>
      <c r="G85" s="149"/>
      <c r="H85" s="108">
        <f t="shared" si="8"/>
        <v>0</v>
      </c>
    </row>
    <row r="86" spans="3:8" ht="18" hidden="1" customHeight="1" x14ac:dyDescent="0.25">
      <c r="C86" s="116"/>
      <c r="D86" s="149"/>
      <c r="E86" s="149"/>
      <c r="F86" s="149"/>
      <c r="G86" s="149"/>
      <c r="H86" s="108">
        <f t="shared" si="8"/>
        <v>0</v>
      </c>
    </row>
    <row r="87" spans="3:8" ht="18" hidden="1" customHeight="1" x14ac:dyDescent="0.25">
      <c r="C87" s="116"/>
      <c r="D87" s="149"/>
      <c r="E87" s="149"/>
      <c r="F87" s="149"/>
      <c r="G87" s="149"/>
      <c r="H87" s="108">
        <f t="shared" si="8"/>
        <v>0</v>
      </c>
    </row>
    <row r="88" spans="3:8" ht="18" hidden="1" customHeight="1" x14ac:dyDescent="0.25">
      <c r="C88" s="116"/>
      <c r="D88" s="149"/>
      <c r="E88" s="149"/>
      <c r="F88" s="149"/>
      <c r="G88" s="149"/>
      <c r="H88" s="108">
        <f t="shared" si="8"/>
        <v>0</v>
      </c>
    </row>
    <row r="89" spans="3:8" ht="18" hidden="1" customHeight="1" x14ac:dyDescent="0.25">
      <c r="C89" s="116"/>
      <c r="D89" s="149"/>
      <c r="E89" s="149"/>
      <c r="F89" s="149"/>
      <c r="G89" s="149"/>
      <c r="H89" s="108">
        <f t="shared" si="8"/>
        <v>0</v>
      </c>
    </row>
    <row r="90" spans="3:8" ht="18" hidden="1" customHeight="1" x14ac:dyDescent="0.25">
      <c r="C90" s="116"/>
      <c r="D90" s="149"/>
      <c r="E90" s="149"/>
      <c r="F90" s="149"/>
      <c r="G90" s="149"/>
      <c r="H90" s="108">
        <f t="shared" si="8"/>
        <v>0</v>
      </c>
    </row>
    <row r="91" spans="3:8" ht="18" hidden="1" customHeight="1" x14ac:dyDescent="0.25">
      <c r="C91" s="116"/>
      <c r="D91" s="149"/>
      <c r="E91" s="149"/>
      <c r="F91" s="149"/>
      <c r="G91" s="149"/>
      <c r="H91" s="108">
        <f t="shared" si="8"/>
        <v>0</v>
      </c>
    </row>
    <row r="92" spans="3:8" ht="18" hidden="1" customHeight="1" x14ac:dyDescent="0.25">
      <c r="C92" s="116"/>
      <c r="D92" s="149"/>
      <c r="E92" s="149"/>
      <c r="F92" s="149"/>
      <c r="G92" s="149"/>
      <c r="H92" s="108">
        <f t="shared" si="8"/>
        <v>0</v>
      </c>
    </row>
    <row r="93" spans="3:8" ht="18" hidden="1" customHeight="1" x14ac:dyDescent="0.25">
      <c r="C93" s="116"/>
      <c r="D93" s="149"/>
      <c r="E93" s="149"/>
      <c r="F93" s="149"/>
      <c r="G93" s="149"/>
      <c r="H93" s="108">
        <f t="shared" si="8"/>
        <v>0</v>
      </c>
    </row>
    <row r="94" spans="3:8" ht="18" hidden="1" customHeight="1" x14ac:dyDescent="0.25">
      <c r="C94" s="116"/>
      <c r="D94" s="149"/>
      <c r="E94" s="149"/>
      <c r="F94" s="149"/>
      <c r="G94" s="149"/>
      <c r="H94" s="108">
        <f t="shared" si="8"/>
        <v>0</v>
      </c>
    </row>
    <row r="95" spans="3:8" ht="18" hidden="1" customHeight="1" x14ac:dyDescent="0.25">
      <c r="C95" s="116"/>
      <c r="D95" s="149"/>
      <c r="E95" s="111"/>
      <c r="F95" s="149"/>
      <c r="G95" s="104"/>
      <c r="H95" s="108">
        <f t="shared" si="8"/>
        <v>0</v>
      </c>
    </row>
    <row r="96" spans="3:8" ht="18" hidden="1" customHeight="1" x14ac:dyDescent="0.25">
      <c r="C96" s="116"/>
      <c r="D96" s="149"/>
      <c r="E96" s="111"/>
      <c r="F96" s="149"/>
      <c r="G96" s="104"/>
      <c r="H96" s="108">
        <f t="shared" si="8"/>
        <v>0</v>
      </c>
    </row>
    <row r="97" spans="3:8" ht="18" hidden="1" customHeight="1" x14ac:dyDescent="0.25">
      <c r="C97" s="116"/>
      <c r="D97" s="149"/>
      <c r="E97" s="111"/>
      <c r="F97" s="149"/>
      <c r="G97" s="104"/>
      <c r="H97" s="108">
        <f t="shared" si="8"/>
        <v>0</v>
      </c>
    </row>
    <row r="98" spans="3:8" ht="18" hidden="1" customHeight="1" x14ac:dyDescent="0.25">
      <c r="C98" s="117"/>
      <c r="D98" s="127"/>
      <c r="E98" s="112"/>
      <c r="F98" s="127"/>
      <c r="G98" s="105"/>
      <c r="H98" s="108">
        <f t="shared" si="8"/>
        <v>0</v>
      </c>
    </row>
    <row r="99" spans="3:8" ht="18" customHeight="1" x14ac:dyDescent="0.25">
      <c r="C99" s="146" t="s">
        <v>20</v>
      </c>
      <c r="D99" s="154">
        <f t="shared" ref="D99:H99" si="9">SUM(D79:D98)</f>
        <v>15000</v>
      </c>
      <c r="E99" s="154">
        <f t="shared" si="9"/>
        <v>0</v>
      </c>
      <c r="F99" s="154">
        <f t="shared" si="9"/>
        <v>5500</v>
      </c>
      <c r="G99" s="154">
        <f t="shared" si="9"/>
        <v>0</v>
      </c>
      <c r="H99" s="154">
        <f t="shared" si="9"/>
        <v>20500</v>
      </c>
    </row>
    <row r="100" spans="3:8" ht="18" customHeight="1" x14ac:dyDescent="0.25">
      <c r="C100" s="60"/>
      <c r="D100" s="93"/>
      <c r="E100" s="93"/>
      <c r="F100" s="93"/>
      <c r="G100" s="93"/>
      <c r="H100" s="94"/>
    </row>
    <row r="101" spans="3:8" ht="18" customHeight="1" x14ac:dyDescent="0.3">
      <c r="C101" s="58" t="s">
        <v>50</v>
      </c>
      <c r="D101" s="82"/>
      <c r="E101" s="82"/>
      <c r="F101" s="82"/>
      <c r="G101" s="82"/>
      <c r="H101" s="83"/>
    </row>
    <row r="102" spans="3:8" ht="18" customHeight="1" x14ac:dyDescent="0.25">
      <c r="C102" s="734" t="s">
        <v>56</v>
      </c>
      <c r="D102" s="120" t="str">
        <f>D7</f>
        <v>4 YEAR (FTIP Period)</v>
      </c>
      <c r="E102" s="85"/>
      <c r="F102" s="84"/>
      <c r="G102" s="84"/>
      <c r="H102" s="113" t="s">
        <v>54</v>
      </c>
    </row>
    <row r="103" spans="3:8" ht="18" customHeight="1" x14ac:dyDescent="0.2">
      <c r="C103" s="735"/>
      <c r="D103" s="121" t="str">
        <f>D8</f>
        <v>FY 2025</v>
      </c>
      <c r="E103" s="121" t="str">
        <f>E8</f>
        <v>FY 2026</v>
      </c>
      <c r="F103" s="121" t="str">
        <f>F8</f>
        <v>FY 2027</v>
      </c>
      <c r="G103" s="121" t="str">
        <f>G8</f>
        <v>FY 2028</v>
      </c>
      <c r="H103" s="106" t="s">
        <v>55</v>
      </c>
    </row>
    <row r="104" spans="3:8" ht="18" hidden="1" customHeight="1" x14ac:dyDescent="0.25">
      <c r="C104" s="114"/>
      <c r="D104" s="122"/>
      <c r="E104" s="122"/>
      <c r="F104" s="122"/>
      <c r="G104" s="122"/>
      <c r="H104" s="107">
        <f t="shared" ref="H104:H113" si="10">+D104+E104+F104+G104</f>
        <v>0</v>
      </c>
    </row>
    <row r="105" spans="3:8" ht="18" hidden="1" customHeight="1" x14ac:dyDescent="0.25">
      <c r="C105" s="115"/>
      <c r="D105" s="149"/>
      <c r="E105" s="149"/>
      <c r="F105" s="149"/>
      <c r="G105" s="149"/>
      <c r="H105" s="108">
        <f t="shared" si="10"/>
        <v>0</v>
      </c>
    </row>
    <row r="106" spans="3:8" ht="18" hidden="1" customHeight="1" x14ac:dyDescent="0.25">
      <c r="C106" s="116"/>
      <c r="D106" s="149"/>
      <c r="E106" s="123"/>
      <c r="F106" s="123"/>
      <c r="G106" s="123"/>
      <c r="H106" s="108">
        <f t="shared" si="10"/>
        <v>0</v>
      </c>
    </row>
    <row r="107" spans="3:8" ht="18" hidden="1" customHeight="1" x14ac:dyDescent="0.25">
      <c r="C107" s="116"/>
      <c r="D107" s="149"/>
      <c r="E107" s="123"/>
      <c r="F107" s="123"/>
      <c r="G107" s="123"/>
      <c r="H107" s="108">
        <f t="shared" si="10"/>
        <v>0</v>
      </c>
    </row>
    <row r="108" spans="3:8" ht="18" hidden="1" customHeight="1" x14ac:dyDescent="0.25">
      <c r="C108" s="116"/>
      <c r="D108" s="149"/>
      <c r="E108" s="123"/>
      <c r="F108" s="123"/>
      <c r="G108" s="123"/>
      <c r="H108" s="108">
        <f t="shared" si="10"/>
        <v>0</v>
      </c>
    </row>
    <row r="109" spans="3:8" ht="18" hidden="1" customHeight="1" x14ac:dyDescent="0.25">
      <c r="C109" s="116"/>
      <c r="D109" s="149"/>
      <c r="E109" s="123"/>
      <c r="F109" s="123"/>
      <c r="G109" s="123"/>
      <c r="H109" s="108">
        <f t="shared" si="10"/>
        <v>0</v>
      </c>
    </row>
    <row r="110" spans="3:8" ht="18" hidden="1" customHeight="1" x14ac:dyDescent="0.25">
      <c r="C110" s="116"/>
      <c r="D110" s="149"/>
      <c r="E110" s="123"/>
      <c r="F110" s="123"/>
      <c r="G110" s="123"/>
      <c r="H110" s="108">
        <f t="shared" si="10"/>
        <v>0</v>
      </c>
    </row>
    <row r="111" spans="3:8" ht="18" hidden="1" customHeight="1" x14ac:dyDescent="0.25">
      <c r="C111" s="116"/>
      <c r="D111" s="149"/>
      <c r="E111" s="125"/>
      <c r="F111" s="123"/>
      <c r="G111" s="118"/>
      <c r="H111" s="108">
        <f t="shared" si="10"/>
        <v>0</v>
      </c>
    </row>
    <row r="112" spans="3:8" ht="18" hidden="1" customHeight="1" x14ac:dyDescent="0.25">
      <c r="C112" s="116"/>
      <c r="D112" s="149"/>
      <c r="E112" s="125"/>
      <c r="F112" s="123"/>
      <c r="G112" s="118"/>
      <c r="H112" s="108">
        <f t="shared" si="10"/>
        <v>0</v>
      </c>
    </row>
    <row r="113" spans="3:15" ht="18" hidden="1" customHeight="1" x14ac:dyDescent="0.25">
      <c r="C113" s="117"/>
      <c r="D113" s="127"/>
      <c r="E113" s="126"/>
      <c r="F113" s="150"/>
      <c r="G113" s="119"/>
      <c r="H113" s="124">
        <f t="shared" si="10"/>
        <v>0</v>
      </c>
    </row>
    <row r="114" spans="3:15" ht="18" customHeight="1" x14ac:dyDescent="0.25">
      <c r="C114" s="146" t="s">
        <v>52</v>
      </c>
      <c r="D114" s="154">
        <f>SUM(D104:D113)</f>
        <v>0</v>
      </c>
      <c r="E114" s="154">
        <f>SUM(E104:E113)</f>
        <v>0</v>
      </c>
      <c r="F114" s="154">
        <f>SUM(F104:F113)</f>
        <v>0</v>
      </c>
      <c r="G114" s="154">
        <f>SUM(G104:G113)</f>
        <v>0</v>
      </c>
      <c r="H114" s="154">
        <f>SUM(H104:H113)</f>
        <v>0</v>
      </c>
    </row>
    <row r="115" spans="3:15" ht="18" customHeight="1" x14ac:dyDescent="0.25">
      <c r="C115" s="57"/>
      <c r="D115" s="89"/>
      <c r="E115" s="89"/>
      <c r="F115" s="89"/>
      <c r="G115" s="89"/>
      <c r="H115" s="90"/>
    </row>
    <row r="116" spans="3:15" ht="18" customHeight="1" x14ac:dyDescent="0.3">
      <c r="C116" s="58" t="s">
        <v>49</v>
      </c>
      <c r="D116" s="82"/>
      <c r="E116" s="82"/>
      <c r="F116" s="82"/>
      <c r="G116" s="82"/>
      <c r="H116" s="83"/>
      <c r="K116" s="157"/>
    </row>
    <row r="117" spans="3:15" ht="18" customHeight="1" x14ac:dyDescent="0.25">
      <c r="C117" s="736" t="s">
        <v>57</v>
      </c>
      <c r="D117" s="85" t="str">
        <f>D7</f>
        <v>4 YEAR (FTIP Period)</v>
      </c>
      <c r="E117" s="84"/>
      <c r="F117" s="85"/>
      <c r="G117" s="84"/>
      <c r="H117" s="113" t="s">
        <v>54</v>
      </c>
    </row>
    <row r="118" spans="3:15" ht="18" customHeight="1" x14ac:dyDescent="0.2">
      <c r="C118" s="737"/>
      <c r="D118" s="109" t="str">
        <f>D8</f>
        <v>FY 2025</v>
      </c>
      <c r="E118" s="121" t="str">
        <f>E8</f>
        <v>FY 2026</v>
      </c>
      <c r="F118" s="121" t="str">
        <f>F8</f>
        <v>FY 2027</v>
      </c>
      <c r="G118" s="121" t="str">
        <f>G8</f>
        <v>FY 2028</v>
      </c>
      <c r="H118" s="106" t="s">
        <v>55</v>
      </c>
    </row>
    <row r="119" spans="3:15" ht="18" hidden="1" customHeight="1" x14ac:dyDescent="0.25">
      <c r="C119" s="61"/>
      <c r="D119" s="156"/>
      <c r="E119" s="122"/>
      <c r="F119" s="110"/>
      <c r="G119" s="122"/>
      <c r="H119" s="107">
        <f t="shared" ref="H119:H128" si="11">+D119+E119+F119+G119</f>
        <v>0</v>
      </c>
      <c r="O119" s="157"/>
    </row>
    <row r="120" spans="3:15" ht="18" hidden="1" customHeight="1" x14ac:dyDescent="0.25">
      <c r="C120" s="62"/>
      <c r="D120" s="149"/>
      <c r="E120" s="149"/>
      <c r="F120" s="111"/>
      <c r="G120" s="149"/>
      <c r="H120" s="108">
        <f t="shared" si="11"/>
        <v>0</v>
      </c>
    </row>
    <row r="121" spans="3:15" ht="18" hidden="1" customHeight="1" x14ac:dyDescent="0.25">
      <c r="C121" s="63"/>
      <c r="D121" s="149"/>
      <c r="E121" s="149"/>
      <c r="F121" s="149"/>
      <c r="G121" s="149"/>
      <c r="H121" s="108">
        <f t="shared" si="11"/>
        <v>0</v>
      </c>
    </row>
    <row r="122" spans="3:15" ht="18" hidden="1" customHeight="1" x14ac:dyDescent="0.25">
      <c r="C122" s="63"/>
      <c r="D122" s="149"/>
      <c r="E122" s="149"/>
      <c r="F122" s="111"/>
      <c r="G122" s="149"/>
      <c r="H122" s="108">
        <f t="shared" si="11"/>
        <v>0</v>
      </c>
    </row>
    <row r="123" spans="3:15" ht="18" hidden="1" customHeight="1" x14ac:dyDescent="0.25">
      <c r="C123" s="63"/>
      <c r="D123" s="149"/>
      <c r="E123" s="149"/>
      <c r="F123" s="111"/>
      <c r="G123" s="149"/>
      <c r="H123" s="108">
        <f t="shared" si="11"/>
        <v>0</v>
      </c>
      <c r="L123" s="157"/>
    </row>
    <row r="124" spans="3:15" ht="18" hidden="1" customHeight="1" x14ac:dyDescent="0.25">
      <c r="C124" s="63"/>
      <c r="D124" s="111"/>
      <c r="E124" s="149"/>
      <c r="F124" s="111"/>
      <c r="G124" s="149"/>
      <c r="H124" s="108">
        <f t="shared" si="11"/>
        <v>0</v>
      </c>
    </row>
    <row r="125" spans="3:15" ht="18" hidden="1" customHeight="1" x14ac:dyDescent="0.25">
      <c r="C125" s="63" t="s">
        <v>122</v>
      </c>
      <c r="D125" s="111"/>
      <c r="E125" s="149"/>
      <c r="F125" s="111"/>
      <c r="G125" s="149"/>
      <c r="H125" s="108">
        <f t="shared" si="11"/>
        <v>0</v>
      </c>
    </row>
    <row r="126" spans="3:15" ht="18" hidden="1" customHeight="1" x14ac:dyDescent="0.25">
      <c r="C126" s="63"/>
      <c r="D126" s="111"/>
      <c r="E126" s="149"/>
      <c r="F126" s="111"/>
      <c r="G126" s="149"/>
      <c r="H126" s="108">
        <f t="shared" si="11"/>
        <v>0</v>
      </c>
    </row>
    <row r="127" spans="3:15" ht="18" hidden="1" customHeight="1" x14ac:dyDescent="0.25">
      <c r="C127" s="63"/>
      <c r="D127" s="111"/>
      <c r="E127" s="149"/>
      <c r="F127" s="111"/>
      <c r="G127" s="149"/>
      <c r="H127" s="108">
        <f t="shared" si="11"/>
        <v>0</v>
      </c>
    </row>
    <row r="128" spans="3:15" ht="18" hidden="1" customHeight="1" x14ac:dyDescent="0.25">
      <c r="C128" s="64"/>
      <c r="D128" s="112"/>
      <c r="E128" s="127"/>
      <c r="F128" s="112"/>
      <c r="G128" s="127"/>
      <c r="H128" s="108">
        <f t="shared" si="11"/>
        <v>0</v>
      </c>
    </row>
    <row r="129" spans="3:8" ht="18" customHeight="1" x14ac:dyDescent="0.25">
      <c r="C129" s="142" t="s">
        <v>44</v>
      </c>
      <c r="D129" s="154">
        <f t="shared" ref="D129:H129" si="12">SUM(D119:D128)</f>
        <v>0</v>
      </c>
      <c r="E129" s="154">
        <f t="shared" si="12"/>
        <v>0</v>
      </c>
      <c r="F129" s="154">
        <f t="shared" si="12"/>
        <v>0</v>
      </c>
      <c r="G129" s="154">
        <f t="shared" si="12"/>
        <v>0</v>
      </c>
      <c r="H129" s="154">
        <f t="shared" si="12"/>
        <v>0</v>
      </c>
    </row>
    <row r="130" spans="3:8" ht="18" customHeight="1" x14ac:dyDescent="0.2">
      <c r="C130" s="24"/>
      <c r="D130" s="16"/>
      <c r="E130" s="16"/>
      <c r="F130" s="16"/>
      <c r="G130" s="16"/>
      <c r="H130" s="19"/>
    </row>
    <row r="131" spans="3:8" ht="18" x14ac:dyDescent="0.25">
      <c r="C131" s="36"/>
      <c r="D131" s="29"/>
      <c r="E131" s="29"/>
      <c r="F131" s="29"/>
      <c r="G131" s="29"/>
      <c r="H131" s="29"/>
    </row>
    <row r="132" spans="3:8" ht="18" x14ac:dyDescent="0.25">
      <c r="C132" s="36"/>
      <c r="D132" s="29"/>
      <c r="E132" s="29"/>
      <c r="F132" s="29"/>
      <c r="G132" s="29"/>
      <c r="H132" s="29"/>
    </row>
    <row r="133" spans="3:8" ht="18.75" x14ac:dyDescent="0.25">
      <c r="C133" s="41"/>
      <c r="D133" s="41"/>
      <c r="E133" s="41"/>
      <c r="F133" s="41"/>
      <c r="G133" s="41"/>
      <c r="H133" s="41"/>
    </row>
    <row r="134" spans="3:8" ht="18.75" x14ac:dyDescent="0.25">
      <c r="C134" s="42"/>
      <c r="D134" s="42"/>
      <c r="E134" s="42"/>
      <c r="F134" s="42"/>
      <c r="G134" s="42"/>
      <c r="H134" s="42"/>
    </row>
    <row r="135" spans="3:8" ht="18.75" x14ac:dyDescent="0.25">
      <c r="C135" s="41"/>
      <c r="D135" s="41"/>
      <c r="E135" s="41"/>
      <c r="F135" s="41"/>
      <c r="G135" s="41"/>
      <c r="H135" s="41"/>
    </row>
    <row r="136" spans="3:8" ht="18.75" x14ac:dyDescent="0.25">
      <c r="C136" s="41"/>
      <c r="D136" s="51"/>
      <c r="E136" s="51"/>
      <c r="F136" s="51"/>
      <c r="G136" s="51"/>
      <c r="H136" s="52"/>
    </row>
  </sheetData>
  <sheetProtection algorithmName="SHA-512" hashValue="5P78OqqrswXWubiyoxhUUZsDlLxqcBXQCbYuw6kAbXeN5W1ggsVMsxBFyieK6oDMMQUtl81NMzqoqfhognDN5g==" saltValue="MTvJlO+ra7RpolYIxAUXbQ==" spinCount="100000" sheet="1" formatCells="0" formatColumns="0" formatRows="0" insertRows="0"/>
  <mergeCells count="10">
    <mergeCell ref="C2:H2"/>
    <mergeCell ref="C3:H3"/>
    <mergeCell ref="C4:H4"/>
    <mergeCell ref="C102:C103"/>
    <mergeCell ref="C117:C118"/>
    <mergeCell ref="C7:C8"/>
    <mergeCell ref="C22:C23"/>
    <mergeCell ref="C37:C38"/>
    <mergeCell ref="C62:C63"/>
    <mergeCell ref="C77:C78"/>
  </mergeCells>
  <phoneticPr fontId="20" type="noConversion"/>
  <printOptions horizontalCentered="1"/>
  <pageMargins left="0.25" right="0.25" top="0.37" bottom="0.41" header="0.19" footer="0.18"/>
  <pageSetup scale="62" orientation="portrait" r:id="rId1"/>
  <headerFooter>
    <oddFooter>&amp;R&amp;"Arial,Bold"&amp;16Page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T296"/>
  <sheetViews>
    <sheetView showGridLines="0" showZeros="0" tabSelected="1" topLeftCell="A35" zoomScale="70" zoomScaleNormal="70" zoomScaleSheetLayoutView="70" workbookViewId="0">
      <selection activeCell="E31" sqref="E31"/>
    </sheetView>
  </sheetViews>
  <sheetFormatPr defaultColWidth="9.140625" defaultRowHeight="17.100000000000001" customHeight="1" x14ac:dyDescent="0.25"/>
  <cols>
    <col min="1" max="1" width="15.85546875" style="14" customWidth="1"/>
    <col min="2" max="2" width="91.85546875" style="2" customWidth="1"/>
    <col min="3" max="3" width="5.42578125" style="2" customWidth="1"/>
    <col min="4" max="7" width="22.85546875" style="2" customWidth="1"/>
    <col min="8" max="8" width="24.85546875" style="2" customWidth="1"/>
    <col min="9" max="9" width="18" style="2" customWidth="1"/>
    <col min="10" max="10" width="106.42578125" style="2" customWidth="1"/>
    <col min="11" max="18" width="19.42578125" style="2" customWidth="1"/>
    <col min="19" max="19" width="28" style="2" customWidth="1"/>
    <col min="20" max="21" width="16.42578125" style="2" customWidth="1"/>
    <col min="22" max="42" width="9.140625" style="2"/>
    <col min="43" max="43" width="10.42578125" style="2" hidden="1" customWidth="1"/>
    <col min="44" max="44" width="34.42578125" style="2" hidden="1" customWidth="1"/>
    <col min="45" max="45" width="15.42578125" style="2" customWidth="1"/>
    <col min="46" max="16384" width="9.140625" style="2"/>
  </cols>
  <sheetData>
    <row r="1" spans="1:46" ht="55.35" customHeight="1" x14ac:dyDescent="0.2">
      <c r="A1" s="416" t="s">
        <v>45</v>
      </c>
      <c r="B1" s="306"/>
      <c r="C1" s="306"/>
      <c r="D1" s="306"/>
      <c r="E1" s="306"/>
      <c r="F1" s="306"/>
      <c r="G1" s="306"/>
      <c r="H1" s="307">
        <f>+Revenue!H1</f>
        <v>0</v>
      </c>
      <c r="T1" s="37"/>
    </row>
    <row r="2" spans="1:46" ht="25.5" customHeight="1" x14ac:dyDescent="0.2">
      <c r="A2" s="305"/>
      <c r="B2" s="306"/>
      <c r="C2" s="306"/>
      <c r="D2" s="306"/>
      <c r="E2" s="306"/>
      <c r="F2" s="306"/>
      <c r="G2" s="306"/>
      <c r="H2" s="307"/>
      <c r="T2" s="37"/>
    </row>
    <row r="3" spans="1:46" s="452" customFormat="1" ht="26.1" customHeight="1" x14ac:dyDescent="0.2">
      <c r="A3" s="754" t="str">
        <f>Revenue!A3</f>
        <v>SAN JOAQUIN COUNCIL OF GOVERNMENTS (SJCOG)</v>
      </c>
      <c r="B3" s="754"/>
      <c r="C3" s="754"/>
      <c r="D3" s="754"/>
      <c r="E3" s="754"/>
      <c r="F3" s="754"/>
      <c r="G3" s="754"/>
      <c r="H3" s="754"/>
      <c r="T3" s="453"/>
    </row>
    <row r="4" spans="1:46" s="452" customFormat="1" ht="20.100000000000001" customHeight="1" x14ac:dyDescent="0.2">
      <c r="A4" s="755" t="str">
        <f>+Revenue!A4</f>
        <v>2025 Federal Transportation Improvement Program (FTIP)</v>
      </c>
      <c r="B4" s="755"/>
      <c r="C4" s="755"/>
      <c r="D4" s="755"/>
      <c r="E4" s="755"/>
      <c r="F4" s="755"/>
      <c r="G4" s="755"/>
      <c r="H4" s="755"/>
      <c r="T4" s="453"/>
    </row>
    <row r="5" spans="1:46" s="452" customFormat="1" ht="48.6" customHeight="1" x14ac:dyDescent="0.2">
      <c r="A5" s="727" t="s">
        <v>31</v>
      </c>
      <c r="B5" s="727"/>
      <c r="C5" s="727"/>
      <c r="D5" s="727"/>
      <c r="E5" s="727"/>
      <c r="F5" s="727"/>
      <c r="G5" s="727"/>
      <c r="H5" s="727"/>
      <c r="T5" s="453"/>
    </row>
    <row r="6" spans="1:46" s="246" customFormat="1" ht="44.45" customHeight="1" x14ac:dyDescent="0.3">
      <c r="A6" s="491"/>
      <c r="B6" s="492"/>
      <c r="C6" s="729" t="s">
        <v>58</v>
      </c>
      <c r="D6" s="728" t="s">
        <v>137</v>
      </c>
      <c r="E6" s="728"/>
      <c r="F6" s="728"/>
      <c r="G6" s="728"/>
      <c r="H6" s="485"/>
      <c r="T6" s="247"/>
    </row>
    <row r="7" spans="1:46" s="246" customFormat="1" ht="39" customHeight="1" x14ac:dyDescent="0.3">
      <c r="A7" s="497"/>
      <c r="B7" s="487" t="s">
        <v>124</v>
      </c>
      <c r="C7" s="730"/>
      <c r="D7" s="489" t="str">
        <f>+Revenue!D7</f>
        <v>FY 2025</v>
      </c>
      <c r="E7" s="489" t="str">
        <f>+Revenue!E7</f>
        <v>FY 2026</v>
      </c>
      <c r="F7" s="489" t="str">
        <f>+Revenue!F7</f>
        <v>FY 2027</v>
      </c>
      <c r="G7" s="489" t="str">
        <f>+Revenue!G7</f>
        <v>FY 2028</v>
      </c>
      <c r="H7" s="490" t="s">
        <v>55</v>
      </c>
      <c r="T7" s="247"/>
    </row>
    <row r="8" spans="1:46" s="164" customFormat="1" ht="16.5" hidden="1" customHeight="1" x14ac:dyDescent="0.2">
      <c r="A8" s="740" t="s">
        <v>0</v>
      </c>
      <c r="B8" s="366"/>
      <c r="C8" s="367"/>
      <c r="D8" s="368"/>
      <c r="E8" s="368"/>
      <c r="F8" s="369"/>
      <c r="G8" s="369"/>
      <c r="H8" s="370"/>
      <c r="I8" s="167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R8" s="166" t="s">
        <v>1</v>
      </c>
      <c r="AS8" s="166"/>
      <c r="AT8" s="165"/>
    </row>
    <row r="9" spans="1:46" s="164" customFormat="1" ht="19.5" hidden="1" customHeight="1" x14ac:dyDescent="0.2">
      <c r="A9" s="741"/>
      <c r="B9" s="371"/>
      <c r="C9" s="372"/>
      <c r="D9" s="373"/>
      <c r="E9" s="373"/>
      <c r="F9" s="374"/>
      <c r="G9" s="374"/>
      <c r="H9" s="375"/>
      <c r="I9" s="167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4">
        <v>2002</v>
      </c>
      <c r="AR9" s="166" t="s">
        <v>2</v>
      </c>
      <c r="AS9" s="166"/>
      <c r="AT9" s="165"/>
    </row>
    <row r="10" spans="1:46" s="164" customFormat="1" ht="16.5" hidden="1" customHeight="1" x14ac:dyDescent="0.2">
      <c r="A10" s="741"/>
      <c r="B10" s="371"/>
      <c r="C10" s="372"/>
      <c r="D10" s="373"/>
      <c r="E10" s="373"/>
      <c r="F10" s="374"/>
      <c r="G10" s="374"/>
      <c r="H10" s="375"/>
      <c r="I10" s="167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8">
        <v>2003</v>
      </c>
      <c r="AR10" s="169" t="s">
        <v>3</v>
      </c>
      <c r="AS10" s="165"/>
      <c r="AT10" s="165"/>
    </row>
    <row r="11" spans="1:46" s="164" customFormat="1" ht="16.5" hidden="1" customHeight="1" x14ac:dyDescent="0.2">
      <c r="A11" s="741"/>
      <c r="B11" s="376"/>
      <c r="C11" s="377"/>
      <c r="D11" s="373"/>
      <c r="E11" s="373"/>
      <c r="F11" s="374"/>
      <c r="G11" s="374"/>
      <c r="H11" s="373"/>
      <c r="I11" s="167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70">
        <v>2004</v>
      </c>
      <c r="AR11" s="169" t="s">
        <v>4</v>
      </c>
      <c r="AS11" s="165"/>
      <c r="AT11" s="165"/>
    </row>
    <row r="12" spans="1:46" s="164" customFormat="1" ht="16.5" hidden="1" customHeight="1" x14ac:dyDescent="0.2">
      <c r="A12" s="741"/>
      <c r="B12" s="371"/>
      <c r="C12" s="372"/>
      <c r="D12" s="373"/>
      <c r="E12" s="373"/>
      <c r="F12" s="374"/>
      <c r="G12" s="374"/>
      <c r="H12" s="375"/>
      <c r="I12" s="167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70">
        <v>2005</v>
      </c>
      <c r="AR12" s="165"/>
      <c r="AS12" s="165"/>
      <c r="AT12" s="165"/>
    </row>
    <row r="13" spans="1:46" s="164" customFormat="1" ht="16.5" hidden="1" customHeight="1" x14ac:dyDescent="0.2">
      <c r="A13" s="741"/>
      <c r="B13" s="371"/>
      <c r="C13" s="372"/>
      <c r="D13" s="373"/>
      <c r="E13" s="373"/>
      <c r="F13" s="374"/>
      <c r="G13" s="374"/>
      <c r="H13" s="375"/>
      <c r="I13" s="167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4">
        <v>2006</v>
      </c>
      <c r="AR13" s="165"/>
      <c r="AS13" s="165"/>
      <c r="AT13" s="165"/>
    </row>
    <row r="14" spans="1:46" s="164" customFormat="1" ht="16.5" hidden="1" customHeight="1" x14ac:dyDescent="0.2">
      <c r="A14" s="741"/>
      <c r="B14" s="376"/>
      <c r="C14" s="377"/>
      <c r="D14" s="373"/>
      <c r="E14" s="373"/>
      <c r="F14" s="374"/>
      <c r="G14" s="374"/>
      <c r="H14" s="373"/>
      <c r="I14" s="167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8">
        <v>2007</v>
      </c>
      <c r="AR14" s="165"/>
      <c r="AS14" s="165"/>
      <c r="AT14" s="165"/>
    </row>
    <row r="15" spans="1:46" s="164" customFormat="1" ht="16.5" hidden="1" customHeight="1" x14ac:dyDescent="0.2">
      <c r="A15" s="741"/>
      <c r="B15" s="371"/>
      <c r="C15" s="372"/>
      <c r="D15" s="373"/>
      <c r="E15" s="373"/>
      <c r="F15" s="374"/>
      <c r="G15" s="374"/>
      <c r="H15" s="375"/>
      <c r="I15" s="167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70">
        <v>2008</v>
      </c>
      <c r="AR15" s="165"/>
      <c r="AS15" s="165"/>
      <c r="AT15" s="165"/>
    </row>
    <row r="16" spans="1:46" s="164" customFormat="1" ht="16.5" hidden="1" customHeight="1" x14ac:dyDescent="0.2">
      <c r="A16" s="741"/>
      <c r="B16" s="371"/>
      <c r="C16" s="372"/>
      <c r="D16" s="373"/>
      <c r="E16" s="373"/>
      <c r="F16" s="374"/>
      <c r="G16" s="374"/>
      <c r="H16" s="375"/>
      <c r="I16" s="167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70"/>
      <c r="AR16" s="165"/>
      <c r="AS16" s="165"/>
      <c r="AT16" s="165"/>
    </row>
    <row r="17" spans="1:46" s="164" customFormat="1" ht="16.5" hidden="1" customHeight="1" x14ac:dyDescent="0.2">
      <c r="A17" s="741"/>
      <c r="B17" s="371"/>
      <c r="C17" s="372"/>
      <c r="D17" s="373"/>
      <c r="E17" s="373"/>
      <c r="F17" s="374"/>
      <c r="G17" s="374"/>
      <c r="H17" s="375"/>
      <c r="I17" s="167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70"/>
      <c r="AR17" s="165"/>
      <c r="AS17" s="165"/>
      <c r="AT17" s="165"/>
    </row>
    <row r="18" spans="1:46" s="164" customFormat="1" ht="16.5" hidden="1" customHeight="1" x14ac:dyDescent="0.2">
      <c r="A18" s="741"/>
      <c r="B18" s="371"/>
      <c r="C18" s="372"/>
      <c r="D18" s="373"/>
      <c r="E18" s="373"/>
      <c r="F18" s="374"/>
      <c r="G18" s="374"/>
      <c r="H18" s="375"/>
      <c r="I18" s="167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70">
        <v>2009</v>
      </c>
      <c r="AR18" s="165"/>
      <c r="AS18" s="165"/>
      <c r="AT18" s="165"/>
    </row>
    <row r="19" spans="1:46" s="164" customFormat="1" ht="16.5" hidden="1" customHeight="1" x14ac:dyDescent="0.2">
      <c r="A19" s="741"/>
      <c r="B19" s="371"/>
      <c r="C19" s="372"/>
      <c r="D19" s="373"/>
      <c r="E19" s="373"/>
      <c r="F19" s="374"/>
      <c r="G19" s="374"/>
      <c r="H19" s="375"/>
      <c r="I19" s="167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70">
        <v>2010</v>
      </c>
      <c r="AR19" s="165"/>
      <c r="AS19" s="165"/>
      <c r="AT19" s="165"/>
    </row>
    <row r="20" spans="1:46" s="164" customFormat="1" ht="16.5" hidden="1" customHeight="1" x14ac:dyDescent="0.2">
      <c r="A20" s="741"/>
      <c r="B20" s="376"/>
      <c r="C20" s="377"/>
      <c r="D20" s="373"/>
      <c r="E20" s="373"/>
      <c r="F20" s="374"/>
      <c r="G20" s="374"/>
      <c r="H20" s="375"/>
      <c r="I20" s="167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70"/>
      <c r="AR20" s="165"/>
      <c r="AS20" s="165"/>
      <c r="AT20" s="165"/>
    </row>
    <row r="21" spans="1:46" s="164" customFormat="1" ht="16.5" hidden="1" customHeight="1" x14ac:dyDescent="0.2">
      <c r="A21" s="741"/>
      <c r="B21" s="376"/>
      <c r="C21" s="378"/>
      <c r="D21" s="379"/>
      <c r="E21" s="379"/>
      <c r="F21" s="380"/>
      <c r="G21" s="380"/>
      <c r="H21" s="379"/>
      <c r="I21" s="167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70">
        <v>2013</v>
      </c>
      <c r="AR21" s="165"/>
      <c r="AS21" s="165"/>
      <c r="AT21" s="165"/>
    </row>
    <row r="22" spans="1:46" s="164" customFormat="1" ht="61.7" customHeight="1" x14ac:dyDescent="0.2">
      <c r="A22" s="742"/>
      <c r="B22" s="381" t="s">
        <v>5</v>
      </c>
      <c r="C22" s="382"/>
      <c r="D22" s="383">
        <f>3750+6150.983+1583.355</f>
        <v>11484.338</v>
      </c>
      <c r="E22" s="383">
        <f>9991.25+1782.83+333.341</f>
        <v>12107.421</v>
      </c>
      <c r="F22" s="384">
        <f>142.646+3027.162</f>
        <v>3169.808</v>
      </c>
      <c r="G22" s="384">
        <f>10800+20072.118+28663.5+18000</f>
        <v>77535.618000000002</v>
      </c>
      <c r="H22" s="359">
        <f>D22+E22+F22+G22</f>
        <v>104297.185</v>
      </c>
      <c r="I22" s="167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70">
        <v>2014</v>
      </c>
      <c r="AR22" s="165"/>
      <c r="AS22" s="165"/>
      <c r="AT22" s="165"/>
    </row>
    <row r="23" spans="1:46" s="164" customFormat="1" ht="21.95" customHeight="1" x14ac:dyDescent="0.2">
      <c r="A23" s="713" t="s">
        <v>42</v>
      </c>
      <c r="B23" s="45" t="s">
        <v>71</v>
      </c>
      <c r="C23" s="308"/>
      <c r="D23" s="102">
        <f t="shared" ref="D23:H23" si="0">SUM(D24:D25)</f>
        <v>0</v>
      </c>
      <c r="E23" s="102">
        <f t="shared" si="0"/>
        <v>0</v>
      </c>
      <c r="F23" s="221">
        <f t="shared" si="0"/>
        <v>0</v>
      </c>
      <c r="G23" s="221">
        <f t="shared" si="0"/>
        <v>0</v>
      </c>
      <c r="H23" s="131">
        <f t="shared" si="0"/>
        <v>0</v>
      </c>
      <c r="I23" s="167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70">
        <v>2015</v>
      </c>
      <c r="AR23" s="165"/>
      <c r="AS23" s="165"/>
      <c r="AT23" s="165"/>
    </row>
    <row r="24" spans="1:46" s="250" customFormat="1" ht="20.100000000000001" customHeight="1" x14ac:dyDescent="0.2">
      <c r="A24" s="745"/>
      <c r="B24" s="226" t="s">
        <v>63</v>
      </c>
      <c r="C24" s="227"/>
      <c r="D24" s="229"/>
      <c r="E24" s="229"/>
      <c r="F24" s="229"/>
      <c r="G24" s="229"/>
      <c r="H24" s="338">
        <f>+D24+E24+F24+G24</f>
        <v>0</v>
      </c>
      <c r="I24" s="249"/>
      <c r="T24" s="251"/>
      <c r="U24" s="251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3">
        <v>2016</v>
      </c>
      <c r="AR24" s="252"/>
      <c r="AS24" s="252"/>
      <c r="AT24" s="252"/>
    </row>
    <row r="25" spans="1:46" s="254" customFormat="1" ht="20.100000000000001" customHeight="1" x14ac:dyDescent="0.2">
      <c r="A25" s="745"/>
      <c r="B25" s="226" t="s">
        <v>74</v>
      </c>
      <c r="C25" s="227"/>
      <c r="D25" s="229"/>
      <c r="E25" s="229"/>
      <c r="F25" s="229"/>
      <c r="G25" s="229"/>
      <c r="H25" s="338">
        <f>+D25+E25+F25+G25</f>
        <v>0</v>
      </c>
      <c r="I25" s="249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3">
        <v>2017</v>
      </c>
      <c r="AR25" s="255"/>
      <c r="AS25" s="255"/>
      <c r="AT25" s="255"/>
    </row>
    <row r="26" spans="1:46" s="164" customFormat="1" ht="20.100000000000001" customHeight="1" x14ac:dyDescent="0.2">
      <c r="A26" s="745"/>
      <c r="B26" s="599" t="s">
        <v>73</v>
      </c>
      <c r="C26" s="600"/>
      <c r="D26" s="597">
        <f>1873.537+7000</f>
        <v>8873.5370000000003</v>
      </c>
      <c r="E26" s="597">
        <f>1873.537+842.252</f>
        <v>2715.7889999999998</v>
      </c>
      <c r="F26" s="597">
        <f>1475+449</f>
        <v>1924</v>
      </c>
      <c r="G26" s="597">
        <f>1475+2600</f>
        <v>4075</v>
      </c>
      <c r="H26" s="601">
        <f>+D26+E26+F26+G26</f>
        <v>17588.326000000001</v>
      </c>
      <c r="I26" s="173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70">
        <v>2018</v>
      </c>
      <c r="AR26" s="165"/>
      <c r="AS26" s="165"/>
      <c r="AT26" s="165"/>
    </row>
    <row r="27" spans="1:46" s="164" customFormat="1" ht="20.100000000000001" customHeight="1" x14ac:dyDescent="0.2">
      <c r="A27" s="745"/>
      <c r="B27" s="660" t="s">
        <v>106</v>
      </c>
      <c r="C27" s="661"/>
      <c r="D27" s="662">
        <f>Programmed_Apdx!D19</f>
        <v>7371.5869999999995</v>
      </c>
      <c r="E27" s="329">
        <f>Programmed_Apdx!E19</f>
        <v>0</v>
      </c>
      <c r="F27" s="330">
        <f>Programmed_Apdx!F19</f>
        <v>0</v>
      </c>
      <c r="G27" s="330">
        <f>Programmed_Apdx!G19</f>
        <v>0</v>
      </c>
      <c r="H27" s="339">
        <f>Programmed_Apdx!H19</f>
        <v>7371.5869999999995</v>
      </c>
      <c r="I27" s="167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70">
        <v>2023</v>
      </c>
      <c r="AR27" s="165"/>
      <c r="AS27" s="165"/>
      <c r="AT27" s="165"/>
    </row>
    <row r="28" spans="1:46" s="164" customFormat="1" ht="28.35" customHeight="1" x14ac:dyDescent="0.2">
      <c r="A28" s="746"/>
      <c r="B28" s="381" t="s">
        <v>40</v>
      </c>
      <c r="C28" s="385"/>
      <c r="D28" s="358">
        <f>+D23+D26+D27</f>
        <v>16245.124</v>
      </c>
      <c r="E28" s="358">
        <f t="shared" ref="E28:H28" si="1">+E23+E26+E27</f>
        <v>2715.7889999999998</v>
      </c>
      <c r="F28" s="358">
        <f t="shared" si="1"/>
        <v>1924</v>
      </c>
      <c r="G28" s="358">
        <f t="shared" si="1"/>
        <v>4075</v>
      </c>
      <c r="H28" s="358">
        <f t="shared" si="1"/>
        <v>24959.913</v>
      </c>
      <c r="I28" s="167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70">
        <v>2024</v>
      </c>
      <c r="AR28" s="165"/>
      <c r="AS28" s="165"/>
      <c r="AT28" s="165"/>
    </row>
    <row r="29" spans="1:46" s="164" customFormat="1" ht="21.95" customHeight="1" x14ac:dyDescent="0.2">
      <c r="A29" s="710" t="s">
        <v>6</v>
      </c>
      <c r="B29" s="53" t="s">
        <v>120</v>
      </c>
      <c r="C29" s="309"/>
      <c r="D29" s="100">
        <f t="shared" ref="D29:H29" si="2">SUM(D30:D32)</f>
        <v>53733</v>
      </c>
      <c r="E29" s="100">
        <f t="shared" si="2"/>
        <v>266885</v>
      </c>
      <c r="F29" s="222">
        <f t="shared" si="2"/>
        <v>325000</v>
      </c>
      <c r="G29" s="222">
        <f t="shared" si="2"/>
        <v>9212</v>
      </c>
      <c r="H29" s="78">
        <f t="shared" si="2"/>
        <v>654830</v>
      </c>
      <c r="I29" s="167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70">
        <v>2025</v>
      </c>
      <c r="AR29" s="165"/>
      <c r="AS29" s="165"/>
      <c r="AT29" s="165"/>
    </row>
    <row r="30" spans="1:46" s="250" customFormat="1" ht="20.100000000000001" customHeight="1" x14ac:dyDescent="0.2">
      <c r="A30" s="752"/>
      <c r="B30" s="667" t="s">
        <v>59</v>
      </c>
      <c r="C30" s="668"/>
      <c r="D30" s="623">
        <v>53733</v>
      </c>
      <c r="E30" s="623">
        <v>266885</v>
      </c>
      <c r="F30" s="623">
        <v>325000</v>
      </c>
      <c r="G30" s="624">
        <v>9212</v>
      </c>
      <c r="H30" s="625">
        <f>+D30+E30+F30+G30</f>
        <v>654830</v>
      </c>
      <c r="I30" s="267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3">
        <v>2026</v>
      </c>
      <c r="AR30" s="252"/>
      <c r="AS30" s="252"/>
      <c r="AT30" s="252"/>
    </row>
    <row r="31" spans="1:46" s="254" customFormat="1" ht="20.100000000000001" customHeight="1" x14ac:dyDescent="0.2">
      <c r="A31" s="752"/>
      <c r="B31" s="226" t="s">
        <v>39</v>
      </c>
      <c r="C31" s="227"/>
      <c r="D31" s="229"/>
      <c r="E31" s="229"/>
      <c r="F31" s="229"/>
      <c r="G31" s="229"/>
      <c r="H31" s="333">
        <f>+D31+E31+F31+G31</f>
        <v>0</v>
      </c>
      <c r="I31" s="268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3">
        <v>2027</v>
      </c>
      <c r="AR31" s="255"/>
      <c r="AS31" s="255"/>
      <c r="AT31" s="255"/>
    </row>
    <row r="32" spans="1:46" s="177" customFormat="1" ht="20.100000000000001" customHeight="1" x14ac:dyDescent="0.2">
      <c r="A32" s="752"/>
      <c r="B32" s="225" t="s">
        <v>26</v>
      </c>
      <c r="C32" s="266"/>
      <c r="D32" s="229"/>
      <c r="E32" s="229"/>
      <c r="F32" s="229"/>
      <c r="G32" s="229"/>
      <c r="H32" s="333">
        <f>+D32+E32+F32+G32</f>
        <v>0</v>
      </c>
      <c r="I32" s="249"/>
      <c r="AQ32" s="253">
        <v>2028</v>
      </c>
    </row>
    <row r="33" spans="1:43" s="174" customFormat="1" ht="21.95" customHeight="1" x14ac:dyDescent="0.2">
      <c r="A33" s="752"/>
      <c r="B33" s="45" t="s">
        <v>65</v>
      </c>
      <c r="C33" s="310"/>
      <c r="D33" s="98">
        <f t="shared" ref="D33:H33" si="3">+D34+D35</f>
        <v>482</v>
      </c>
      <c r="E33" s="98">
        <f t="shared" si="3"/>
        <v>482</v>
      </c>
      <c r="F33" s="223">
        <f t="shared" si="3"/>
        <v>50878</v>
      </c>
      <c r="G33" s="223">
        <f t="shared" si="3"/>
        <v>195</v>
      </c>
      <c r="H33" s="79">
        <f t="shared" si="3"/>
        <v>52037</v>
      </c>
      <c r="I33" s="167"/>
      <c r="AQ33" s="170"/>
    </row>
    <row r="34" spans="1:43" s="177" customFormat="1" ht="18" customHeight="1" x14ac:dyDescent="0.2">
      <c r="A34" s="752"/>
      <c r="B34" s="669" t="s">
        <v>60</v>
      </c>
      <c r="C34" s="671"/>
      <c r="D34" s="629">
        <v>482</v>
      </c>
      <c r="E34" s="629">
        <v>482</v>
      </c>
      <c r="F34" s="629">
        <f>482+50396</f>
        <v>50878</v>
      </c>
      <c r="G34" s="629">
        <v>195</v>
      </c>
      <c r="H34" s="630">
        <f>+D34+E34+F34+G34</f>
        <v>52037</v>
      </c>
      <c r="I34" s="249"/>
      <c r="AQ34" s="253"/>
    </row>
    <row r="35" spans="1:43" s="177" customFormat="1" ht="18" customHeight="1" x14ac:dyDescent="0.2">
      <c r="A35" s="752"/>
      <c r="B35" s="226" t="s">
        <v>38</v>
      </c>
      <c r="C35" s="266"/>
      <c r="D35" s="229"/>
      <c r="E35" s="229"/>
      <c r="F35" s="229"/>
      <c r="G35" s="229"/>
      <c r="H35" s="333">
        <f>+D35+E35+F35+G35</f>
        <v>0</v>
      </c>
      <c r="I35" s="249"/>
      <c r="AQ35" s="253"/>
    </row>
    <row r="36" spans="1:43" s="174" customFormat="1" ht="21.95" customHeight="1" x14ac:dyDescent="0.2">
      <c r="A36" s="752"/>
      <c r="B36" s="45" t="s">
        <v>66</v>
      </c>
      <c r="C36" s="310"/>
      <c r="D36" s="237">
        <f t="shared" ref="D36:H36" si="4">+D37+D38</f>
        <v>0</v>
      </c>
      <c r="E36" s="237">
        <f t="shared" si="4"/>
        <v>0</v>
      </c>
      <c r="F36" s="237">
        <f t="shared" si="4"/>
        <v>0</v>
      </c>
      <c r="G36" s="237">
        <f t="shared" si="4"/>
        <v>0</v>
      </c>
      <c r="H36" s="79">
        <f t="shared" si="4"/>
        <v>0</v>
      </c>
      <c r="I36" s="167"/>
      <c r="AQ36" s="170">
        <v>2029</v>
      </c>
    </row>
    <row r="37" spans="1:43" s="177" customFormat="1" ht="18" customHeight="1" x14ac:dyDescent="0.2">
      <c r="A37" s="752"/>
      <c r="B37" s="225" t="s">
        <v>61</v>
      </c>
      <c r="C37" s="266"/>
      <c r="D37" s="229"/>
      <c r="E37" s="229"/>
      <c r="F37" s="229"/>
      <c r="G37" s="229"/>
      <c r="H37" s="333">
        <f t="shared" ref="H37:H46" si="5">+D37+E37+F37+G37</f>
        <v>0</v>
      </c>
      <c r="I37" s="249"/>
      <c r="AQ37" s="253">
        <v>2030</v>
      </c>
    </row>
    <row r="38" spans="1:43" s="177" customFormat="1" ht="18" customHeight="1" x14ac:dyDescent="0.2">
      <c r="A38" s="752"/>
      <c r="B38" s="226" t="s">
        <v>62</v>
      </c>
      <c r="C38" s="266"/>
      <c r="D38" s="229"/>
      <c r="E38" s="229"/>
      <c r="F38" s="229"/>
      <c r="G38" s="229"/>
      <c r="H38" s="333">
        <f t="shared" si="5"/>
        <v>0</v>
      </c>
      <c r="I38" s="249"/>
      <c r="AQ38" s="253"/>
    </row>
    <row r="39" spans="1:43" s="174" customFormat="1" ht="20.100000000000001" customHeight="1" x14ac:dyDescent="0.2">
      <c r="A39" s="752"/>
      <c r="B39" s="647" t="s">
        <v>184</v>
      </c>
      <c r="C39" s="648"/>
      <c r="D39" s="540">
        <v>10005</v>
      </c>
      <c r="E39" s="540">
        <v>3416</v>
      </c>
      <c r="F39" s="540">
        <v>1459</v>
      </c>
      <c r="G39" s="540"/>
      <c r="H39" s="649">
        <f t="shared" si="5"/>
        <v>14880</v>
      </c>
      <c r="I39" s="167"/>
    </row>
    <row r="40" spans="1:43" s="174" customFormat="1" ht="20.100000000000001" customHeight="1" x14ac:dyDescent="0.2">
      <c r="A40" s="752"/>
      <c r="B40" s="44" t="s">
        <v>67</v>
      </c>
      <c r="C40" s="135"/>
      <c r="D40" s="158"/>
      <c r="E40" s="158"/>
      <c r="F40" s="158"/>
      <c r="G40" s="158"/>
      <c r="H40" s="335">
        <f t="shared" si="5"/>
        <v>0</v>
      </c>
      <c r="I40" s="167"/>
    </row>
    <row r="41" spans="1:43" s="174" customFormat="1" ht="20.100000000000001" customHeight="1" x14ac:dyDescent="0.2">
      <c r="A41" s="752"/>
      <c r="B41" s="529" t="s">
        <v>177</v>
      </c>
      <c r="C41" s="135"/>
      <c r="D41" s="521">
        <v>6781</v>
      </c>
      <c r="E41" s="521">
        <v>7766</v>
      </c>
      <c r="F41" s="521">
        <v>25392</v>
      </c>
      <c r="G41" s="521">
        <v>7775</v>
      </c>
      <c r="H41" s="333">
        <f t="shared" si="5"/>
        <v>47714</v>
      </c>
      <c r="I41" s="167"/>
    </row>
    <row r="42" spans="1:43" s="174" customFormat="1" ht="20.100000000000001" customHeight="1" x14ac:dyDescent="0.2">
      <c r="A42" s="752"/>
      <c r="B42" s="44" t="s">
        <v>133</v>
      </c>
      <c r="C42" s="135"/>
      <c r="D42" s="158"/>
      <c r="E42" s="158"/>
      <c r="F42" s="158"/>
      <c r="G42" s="158"/>
      <c r="H42" s="335">
        <f t="shared" si="5"/>
        <v>0</v>
      </c>
      <c r="I42" s="167"/>
    </row>
    <row r="43" spans="1:43" s="174" customFormat="1" ht="20.100000000000001" customHeight="1" x14ac:dyDescent="0.2">
      <c r="A43" s="752"/>
      <c r="B43" s="48" t="s">
        <v>68</v>
      </c>
      <c r="C43" s="136"/>
      <c r="D43" s="158"/>
      <c r="E43" s="158"/>
      <c r="F43" s="158"/>
      <c r="G43" s="158"/>
      <c r="H43" s="335">
        <f t="shared" si="5"/>
        <v>0</v>
      </c>
      <c r="I43" s="167"/>
    </row>
    <row r="44" spans="1:43" s="174" customFormat="1" ht="18" customHeight="1" x14ac:dyDescent="0.2">
      <c r="A44" s="752"/>
      <c r="B44" s="48" t="s">
        <v>69</v>
      </c>
      <c r="C44" s="137"/>
      <c r="D44" s="158"/>
      <c r="E44" s="158"/>
      <c r="F44" s="158"/>
      <c r="G44" s="158"/>
      <c r="H44" s="335">
        <f t="shared" ref="H44" si="6">+D44+E44+F44+G44</f>
        <v>0</v>
      </c>
      <c r="I44" s="167"/>
    </row>
    <row r="45" spans="1:43" s="174" customFormat="1" ht="15" customHeight="1" x14ac:dyDescent="0.2">
      <c r="A45" s="752"/>
      <c r="B45" s="48" t="s">
        <v>145</v>
      </c>
      <c r="C45" s="137"/>
      <c r="D45" s="158"/>
      <c r="E45" s="158"/>
      <c r="F45" s="158"/>
      <c r="G45" s="158"/>
      <c r="H45" s="335">
        <f t="shared" si="5"/>
        <v>0</v>
      </c>
      <c r="I45" s="167"/>
    </row>
    <row r="46" spans="1:43" s="174" customFormat="1" ht="21.75" hidden="1" customHeight="1" x14ac:dyDescent="0.2">
      <c r="A46" s="752"/>
      <c r="B46" s="48"/>
      <c r="C46" s="137"/>
      <c r="D46" s="158"/>
      <c r="E46" s="158"/>
      <c r="F46" s="158"/>
      <c r="G46" s="158"/>
      <c r="H46" s="335">
        <f t="shared" si="5"/>
        <v>0</v>
      </c>
      <c r="I46" s="167"/>
    </row>
    <row r="47" spans="1:43" s="174" customFormat="1" ht="20.100000000000001" customHeight="1" x14ac:dyDescent="0.2">
      <c r="A47" s="752"/>
      <c r="B47" s="582" t="s">
        <v>109</v>
      </c>
      <c r="C47" s="586"/>
      <c r="D47" s="584">
        <f>Programmed_Apdx!D44</f>
        <v>8532.7970000000005</v>
      </c>
      <c r="E47" s="584">
        <f>Programmed_Apdx!E44</f>
        <v>9958.5349999999999</v>
      </c>
      <c r="F47" s="587">
        <f>Programmed_Apdx!F44</f>
        <v>6569.174</v>
      </c>
      <c r="G47" s="587">
        <f>Programmed_Apdx!G44</f>
        <v>6243.7460000000001</v>
      </c>
      <c r="H47" s="585">
        <f>Programmed_Apdx!H44</f>
        <v>31304.252</v>
      </c>
      <c r="I47" s="167"/>
    </row>
    <row r="48" spans="1:43" s="174" customFormat="1" ht="28.35" customHeight="1" x14ac:dyDescent="0.2">
      <c r="A48" s="753"/>
      <c r="B48" s="386" t="s">
        <v>7</v>
      </c>
      <c r="C48" s="387"/>
      <c r="D48" s="363">
        <f t="shared" ref="D48:H48" si="7">D29+D33+D36+SUM(D39:D47)</f>
        <v>79533.796999999991</v>
      </c>
      <c r="E48" s="363">
        <f t="shared" si="7"/>
        <v>288507.53499999997</v>
      </c>
      <c r="F48" s="388">
        <f t="shared" si="7"/>
        <v>409298.174</v>
      </c>
      <c r="G48" s="388">
        <f t="shared" si="7"/>
        <v>23425.745999999999</v>
      </c>
      <c r="H48" s="364">
        <f t="shared" si="7"/>
        <v>800765.25199999998</v>
      </c>
      <c r="I48" s="167"/>
    </row>
    <row r="49" spans="1:9" s="174" customFormat="1" ht="20.100000000000001" customHeight="1" x14ac:dyDescent="0.2">
      <c r="A49" s="749" t="s">
        <v>8</v>
      </c>
      <c r="B49" s="533" t="s">
        <v>126</v>
      </c>
      <c r="C49" s="569"/>
      <c r="D49" s="540">
        <v>25316.617999999999</v>
      </c>
      <c r="E49" s="540">
        <v>28090.954000000002</v>
      </c>
      <c r="F49" s="540">
        <v>23970.091</v>
      </c>
      <c r="G49" s="540">
        <v>24478.348999999998</v>
      </c>
      <c r="H49" s="541">
        <f t="shared" ref="H49:H60" si="8">+D49+E49+F49+G49</f>
        <v>101856.012</v>
      </c>
      <c r="I49" s="167"/>
    </row>
    <row r="50" spans="1:9" s="176" customFormat="1" ht="20.100000000000001" customHeight="1" x14ac:dyDescent="0.3">
      <c r="A50" s="750"/>
      <c r="B50" s="46" t="s">
        <v>88</v>
      </c>
      <c r="C50" s="135"/>
      <c r="D50" s="158"/>
      <c r="E50" s="158"/>
      <c r="F50" s="158"/>
      <c r="G50" s="158"/>
      <c r="H50" s="335">
        <f t="shared" si="8"/>
        <v>0</v>
      </c>
      <c r="I50" s="175"/>
    </row>
    <row r="51" spans="1:9" s="174" customFormat="1" ht="20.100000000000001" customHeight="1" x14ac:dyDescent="0.2">
      <c r="A51" s="750"/>
      <c r="B51" s="46" t="s">
        <v>89</v>
      </c>
      <c r="C51" s="135"/>
      <c r="D51" s="158"/>
      <c r="E51" s="158"/>
      <c r="F51" s="158"/>
      <c r="G51" s="158"/>
      <c r="H51" s="335">
        <f t="shared" si="8"/>
        <v>0</v>
      </c>
      <c r="I51" s="167"/>
    </row>
    <row r="52" spans="1:9" s="174" customFormat="1" ht="20.100000000000001" customHeight="1" x14ac:dyDescent="0.2">
      <c r="A52" s="750"/>
      <c r="B52" s="46" t="s">
        <v>90</v>
      </c>
      <c r="C52" s="135"/>
      <c r="D52" s="158"/>
      <c r="E52" s="158"/>
      <c r="F52" s="158"/>
      <c r="G52" s="158"/>
      <c r="H52" s="335">
        <f t="shared" si="8"/>
        <v>0</v>
      </c>
      <c r="I52" s="167"/>
    </row>
    <row r="53" spans="1:9" s="174" customFormat="1" ht="20.100000000000001" customHeight="1" x14ac:dyDescent="0.2">
      <c r="A53" s="750"/>
      <c r="B53" s="46" t="s">
        <v>95</v>
      </c>
      <c r="C53" s="135"/>
      <c r="D53" s="158"/>
      <c r="E53" s="158"/>
      <c r="F53" s="158"/>
      <c r="G53" s="158"/>
      <c r="H53" s="335">
        <f t="shared" si="8"/>
        <v>0</v>
      </c>
      <c r="I53" s="167"/>
    </row>
    <row r="54" spans="1:9" s="174" customFormat="1" ht="20.100000000000001" customHeight="1" x14ac:dyDescent="0.2">
      <c r="A54" s="750"/>
      <c r="B54" s="558" t="s">
        <v>91</v>
      </c>
      <c r="C54" s="566"/>
      <c r="D54" s="561">
        <v>733.70799999999997</v>
      </c>
      <c r="E54" s="561">
        <v>749.71900000000005</v>
      </c>
      <c r="F54" s="561">
        <v>566.21100000000001</v>
      </c>
      <c r="G54" s="561"/>
      <c r="H54" s="562">
        <f t="shared" si="8"/>
        <v>2049.6379999999999</v>
      </c>
      <c r="I54" s="167"/>
    </row>
    <row r="55" spans="1:9" s="174" customFormat="1" ht="20.100000000000001" customHeight="1" x14ac:dyDescent="0.2">
      <c r="A55" s="750"/>
      <c r="B55" s="46" t="s">
        <v>92</v>
      </c>
      <c r="C55" s="135"/>
      <c r="D55" s="158"/>
      <c r="E55" s="158"/>
      <c r="F55" s="158"/>
      <c r="G55" s="158"/>
      <c r="H55" s="335">
        <f t="shared" si="8"/>
        <v>0</v>
      </c>
      <c r="I55" s="167"/>
    </row>
    <row r="56" spans="1:9" s="174" customFormat="1" ht="20.100000000000001" customHeight="1" x14ac:dyDescent="0.2">
      <c r="A56" s="750"/>
      <c r="B56" s="535" t="s">
        <v>93</v>
      </c>
      <c r="C56" s="567"/>
      <c r="D56" s="543">
        <v>2819.1889999999999</v>
      </c>
      <c r="E56" s="543">
        <v>2675.52</v>
      </c>
      <c r="F56" s="543">
        <v>2675.52</v>
      </c>
      <c r="G56" s="543">
        <v>2675.52</v>
      </c>
      <c r="H56" s="544">
        <f t="shared" si="8"/>
        <v>10845.749</v>
      </c>
      <c r="I56" s="167"/>
    </row>
    <row r="57" spans="1:9" s="177" customFormat="1" ht="20.100000000000001" customHeight="1" x14ac:dyDescent="0.2">
      <c r="A57" s="750"/>
      <c r="B57" s="538" t="s">
        <v>94</v>
      </c>
      <c r="C57" s="568"/>
      <c r="D57" s="546">
        <v>2672.0459999999998</v>
      </c>
      <c r="E57" s="546">
        <v>2741.8980000000001</v>
      </c>
      <c r="F57" s="546">
        <v>1540.2429999999999</v>
      </c>
      <c r="G57" s="546">
        <v>1617.2550000000001</v>
      </c>
      <c r="H57" s="547">
        <f t="shared" si="8"/>
        <v>8571.4419999999991</v>
      </c>
      <c r="I57" s="167"/>
    </row>
    <row r="58" spans="1:9" s="177" customFormat="1" ht="20.100000000000001" customHeight="1" x14ac:dyDescent="0.2">
      <c r="A58" s="750"/>
      <c r="B58" s="47" t="s">
        <v>96</v>
      </c>
      <c r="C58" s="135"/>
      <c r="D58" s="158"/>
      <c r="E58" s="158"/>
      <c r="F58" s="158"/>
      <c r="G58" s="158"/>
      <c r="H58" s="335">
        <f t="shared" si="8"/>
        <v>0</v>
      </c>
      <c r="I58" s="167"/>
    </row>
    <row r="59" spans="1:9" s="174" customFormat="1" ht="18" hidden="1" customHeight="1" x14ac:dyDescent="0.2">
      <c r="A59" s="750"/>
      <c r="B59" s="46"/>
      <c r="C59" s="135"/>
      <c r="D59" s="158"/>
      <c r="E59" s="158"/>
      <c r="F59" s="158"/>
      <c r="G59" s="158"/>
      <c r="H59" s="335">
        <f t="shared" si="8"/>
        <v>0</v>
      </c>
      <c r="I59" s="167"/>
    </row>
    <row r="60" spans="1:9" s="174" customFormat="1" ht="18" hidden="1" customHeight="1" x14ac:dyDescent="0.2">
      <c r="A60" s="750"/>
      <c r="B60" s="47"/>
      <c r="C60" s="137"/>
      <c r="D60" s="158"/>
      <c r="E60" s="158"/>
      <c r="F60" s="158"/>
      <c r="G60" s="158"/>
      <c r="H60" s="335">
        <f t="shared" si="8"/>
        <v>0</v>
      </c>
      <c r="I60" s="167"/>
    </row>
    <row r="61" spans="1:9" s="174" customFormat="1" ht="18" customHeight="1" x14ac:dyDescent="0.2">
      <c r="A61" s="750"/>
      <c r="B61" s="578" t="s">
        <v>108</v>
      </c>
      <c r="C61" s="609"/>
      <c r="D61" s="580">
        <f>Programmed_Apdx!D59</f>
        <v>2623.7939999999999</v>
      </c>
      <c r="E61" s="580">
        <f>Programmed_Apdx!E59</f>
        <v>1137.97</v>
      </c>
      <c r="F61" s="610">
        <f>Programmed_Apdx!F59</f>
        <v>0</v>
      </c>
      <c r="G61" s="610">
        <f>Programmed_Apdx!G59</f>
        <v>0</v>
      </c>
      <c r="H61" s="581">
        <f>Programmed_Apdx!H59</f>
        <v>3761.7640000000001</v>
      </c>
      <c r="I61" s="167"/>
    </row>
    <row r="62" spans="1:9" s="174" customFormat="1" ht="24" customHeight="1" x14ac:dyDescent="0.2">
      <c r="A62" s="751"/>
      <c r="B62" s="412" t="s">
        <v>9</v>
      </c>
      <c r="C62" s="410"/>
      <c r="D62" s="407">
        <f t="shared" ref="D62:H62" si="9">SUM(D49:D61)</f>
        <v>34165.354999999996</v>
      </c>
      <c r="E62" s="407">
        <f t="shared" si="9"/>
        <v>35396.061000000002</v>
      </c>
      <c r="F62" s="411">
        <f t="shared" si="9"/>
        <v>28752.064999999999</v>
      </c>
      <c r="G62" s="411">
        <f t="shared" si="9"/>
        <v>28771.124</v>
      </c>
      <c r="H62" s="408">
        <f t="shared" si="9"/>
        <v>127084.605</v>
      </c>
      <c r="I62" s="167"/>
    </row>
    <row r="63" spans="1:9" s="174" customFormat="1" ht="20.100000000000001" customHeight="1" x14ac:dyDescent="0.2">
      <c r="A63" s="716" t="s">
        <v>35</v>
      </c>
      <c r="B63" s="626" t="s">
        <v>99</v>
      </c>
      <c r="C63" s="631"/>
      <c r="D63" s="629">
        <v>6034</v>
      </c>
      <c r="E63" s="629">
        <v>9696.5280000000002</v>
      </c>
      <c r="F63" s="629">
        <v>950</v>
      </c>
      <c r="G63" s="629">
        <v>950</v>
      </c>
      <c r="H63" s="633">
        <f t="shared" ref="H63:H79" si="10">+D63+E63+F63+G63</f>
        <v>17630.527999999998</v>
      </c>
      <c r="I63" s="167"/>
    </row>
    <row r="64" spans="1:9" s="174" customFormat="1" ht="20.100000000000001" customHeight="1" x14ac:dyDescent="0.2">
      <c r="A64" s="747"/>
      <c r="B64" s="46" t="s">
        <v>129</v>
      </c>
      <c r="C64" s="135"/>
      <c r="D64" s="158"/>
      <c r="E64" s="158"/>
      <c r="F64" s="158"/>
      <c r="G64" s="158"/>
      <c r="H64" s="335">
        <f t="shared" si="10"/>
        <v>0</v>
      </c>
      <c r="I64" s="167"/>
    </row>
    <row r="65" spans="1:9" s="174" customFormat="1" ht="20.100000000000001" customHeight="1" x14ac:dyDescent="0.2">
      <c r="A65" s="747"/>
      <c r="B65" s="46" t="s">
        <v>136</v>
      </c>
      <c r="C65" s="135"/>
      <c r="D65" s="158"/>
      <c r="E65" s="158"/>
      <c r="F65" s="158"/>
      <c r="G65" s="158"/>
      <c r="H65" s="335">
        <f t="shared" ref="H65" si="11">+D65+E65+F65+G65</f>
        <v>0</v>
      </c>
      <c r="I65" s="167"/>
    </row>
    <row r="66" spans="1:9" s="174" customFormat="1" ht="20.100000000000001" customHeight="1" x14ac:dyDescent="0.2">
      <c r="A66" s="747"/>
      <c r="B66" s="46" t="s">
        <v>100</v>
      </c>
      <c r="C66" s="135"/>
      <c r="D66" s="158"/>
      <c r="E66" s="158"/>
      <c r="F66" s="158"/>
      <c r="G66" s="158"/>
      <c r="H66" s="335">
        <f t="shared" si="10"/>
        <v>0</v>
      </c>
      <c r="I66" s="167"/>
    </row>
    <row r="67" spans="1:9" s="179" customFormat="1" ht="20.100000000000001" customHeight="1" x14ac:dyDescent="0.3">
      <c r="A67" s="747"/>
      <c r="B67" s="46" t="s">
        <v>101</v>
      </c>
      <c r="C67" s="135"/>
      <c r="D67" s="158"/>
      <c r="E67" s="158"/>
      <c r="F67" s="158"/>
      <c r="G67" s="158"/>
      <c r="H67" s="335">
        <f t="shared" si="10"/>
        <v>0</v>
      </c>
      <c r="I67" s="178"/>
    </row>
    <row r="68" spans="1:9" s="174" customFormat="1" ht="20.100000000000001" customHeight="1" x14ac:dyDescent="0.2">
      <c r="A68" s="747"/>
      <c r="B68" s="46" t="s">
        <v>97</v>
      </c>
      <c r="C68" s="135"/>
      <c r="D68" s="158"/>
      <c r="E68" s="158"/>
      <c r="F68" s="158"/>
      <c r="G68" s="158"/>
      <c r="H68" s="335">
        <f t="shared" si="10"/>
        <v>0</v>
      </c>
      <c r="I68" s="167"/>
    </row>
    <row r="69" spans="1:9" s="174" customFormat="1" ht="20.100000000000001" customHeight="1" x14ac:dyDescent="0.2">
      <c r="A69" s="747"/>
      <c r="B69" s="46" t="s">
        <v>138</v>
      </c>
      <c r="C69" s="135"/>
      <c r="D69" s="158"/>
      <c r="E69" s="158"/>
      <c r="F69" s="158"/>
      <c r="G69" s="158"/>
      <c r="H69" s="335">
        <f t="shared" si="10"/>
        <v>0</v>
      </c>
      <c r="I69" s="167"/>
    </row>
    <row r="70" spans="1:9" s="174" customFormat="1" ht="20.100000000000001" customHeight="1" x14ac:dyDescent="0.2">
      <c r="A70" s="747"/>
      <c r="B70" s="46" t="s">
        <v>102</v>
      </c>
      <c r="C70" s="135"/>
      <c r="D70" s="158"/>
      <c r="E70" s="158"/>
      <c r="F70" s="158"/>
      <c r="G70" s="158"/>
      <c r="H70" s="335">
        <f t="shared" si="10"/>
        <v>0</v>
      </c>
      <c r="I70" s="167"/>
    </row>
    <row r="71" spans="1:9" s="174" customFormat="1" ht="20.100000000000001" customHeight="1" x14ac:dyDescent="0.2">
      <c r="A71" s="747"/>
      <c r="B71" s="528" t="s">
        <v>103</v>
      </c>
      <c r="C71" s="522"/>
      <c r="D71" s="521">
        <v>5286</v>
      </c>
      <c r="E71" s="521"/>
      <c r="F71" s="521"/>
      <c r="G71" s="521"/>
      <c r="H71" s="333">
        <f t="shared" si="10"/>
        <v>5286</v>
      </c>
      <c r="I71" s="167"/>
    </row>
    <row r="72" spans="1:9" s="174" customFormat="1" ht="20.100000000000001" customHeight="1" x14ac:dyDescent="0.2">
      <c r="A72" s="747"/>
      <c r="B72" s="46" t="s">
        <v>127</v>
      </c>
      <c r="C72" s="135"/>
      <c r="D72" s="158"/>
      <c r="E72" s="158"/>
      <c r="F72" s="158"/>
      <c r="G72" s="158"/>
      <c r="H72" s="335">
        <f t="shared" si="10"/>
        <v>0</v>
      </c>
      <c r="I72" s="167"/>
    </row>
    <row r="73" spans="1:9" s="174" customFormat="1" ht="20.100000000000001" customHeight="1" x14ac:dyDescent="0.3">
      <c r="A73" s="747"/>
      <c r="B73" s="48" t="s">
        <v>134</v>
      </c>
      <c r="C73" s="135"/>
      <c r="D73" s="158"/>
      <c r="E73" s="158"/>
      <c r="F73" s="158"/>
      <c r="G73" s="158"/>
      <c r="H73" s="335">
        <f t="shared" si="10"/>
        <v>0</v>
      </c>
      <c r="I73" s="180"/>
    </row>
    <row r="74" spans="1:9" s="174" customFormat="1" ht="20.100000000000001" customHeight="1" x14ac:dyDescent="0.3">
      <c r="A74" s="747"/>
      <c r="B74" s="46" t="s">
        <v>128</v>
      </c>
      <c r="C74" s="135"/>
      <c r="D74" s="158"/>
      <c r="E74" s="158"/>
      <c r="F74" s="158"/>
      <c r="G74" s="158"/>
      <c r="H74" s="335">
        <f t="shared" si="10"/>
        <v>0</v>
      </c>
      <c r="I74" s="180"/>
    </row>
    <row r="75" spans="1:9" s="174" customFormat="1" ht="20.100000000000001" customHeight="1" x14ac:dyDescent="0.2">
      <c r="A75" s="747"/>
      <c r="B75" s="46" t="s">
        <v>104</v>
      </c>
      <c r="C75" s="135"/>
      <c r="D75" s="158"/>
      <c r="E75" s="158"/>
      <c r="F75" s="158"/>
      <c r="G75" s="158"/>
      <c r="H75" s="335">
        <f t="shared" si="10"/>
        <v>0</v>
      </c>
      <c r="I75" s="181"/>
    </row>
    <row r="76" spans="1:9" s="174" customFormat="1" ht="20.100000000000001" customHeight="1" x14ac:dyDescent="0.2">
      <c r="A76" s="747"/>
      <c r="B76" s="48" t="s">
        <v>135</v>
      </c>
      <c r="C76" s="135"/>
      <c r="D76" s="158"/>
      <c r="E76" s="158"/>
      <c r="F76" s="158"/>
      <c r="G76" s="158"/>
      <c r="H76" s="335">
        <f t="shared" si="10"/>
        <v>0</v>
      </c>
      <c r="I76" s="167"/>
    </row>
    <row r="77" spans="1:9" s="174" customFormat="1" ht="20.100000000000001" customHeight="1" x14ac:dyDescent="0.3">
      <c r="A77" s="747"/>
      <c r="B77" s="621" t="s">
        <v>105</v>
      </c>
      <c r="C77" s="632"/>
      <c r="D77" s="624">
        <v>12024.924000000001</v>
      </c>
      <c r="E77" s="624">
        <v>12120.02</v>
      </c>
      <c r="F77" s="624">
        <v>8626.5429999999997</v>
      </c>
      <c r="G77" s="624">
        <v>1816.201</v>
      </c>
      <c r="H77" s="625">
        <f t="shared" si="10"/>
        <v>34587.688000000002</v>
      </c>
      <c r="I77" s="180"/>
    </row>
    <row r="78" spans="1:9" s="174" customFormat="1" ht="18" customHeight="1" x14ac:dyDescent="0.3">
      <c r="A78" s="747"/>
      <c r="B78" s="46" t="s">
        <v>141</v>
      </c>
      <c r="C78" s="136"/>
      <c r="D78" s="158"/>
      <c r="E78" s="158"/>
      <c r="F78" s="158"/>
      <c r="G78" s="158"/>
      <c r="H78" s="335">
        <f t="shared" si="10"/>
        <v>0</v>
      </c>
      <c r="I78" s="180"/>
    </row>
    <row r="79" spans="1:9" s="174" customFormat="1" ht="18" customHeight="1" x14ac:dyDescent="0.3">
      <c r="A79" s="747"/>
      <c r="B79" s="535" t="s">
        <v>146</v>
      </c>
      <c r="C79" s="567"/>
      <c r="D79" s="543">
        <v>540</v>
      </c>
      <c r="E79" s="543">
        <v>2991.0790000000002</v>
      </c>
      <c r="F79" s="543">
        <v>1101</v>
      </c>
      <c r="G79" s="543"/>
      <c r="H79" s="544">
        <f t="shared" si="10"/>
        <v>4632.0789999999997</v>
      </c>
      <c r="I79" s="180"/>
    </row>
    <row r="80" spans="1:9" s="174" customFormat="1" ht="18" customHeight="1" x14ac:dyDescent="0.3">
      <c r="A80" s="747"/>
      <c r="B80" s="46" t="s">
        <v>144</v>
      </c>
      <c r="C80" s="499"/>
      <c r="D80" s="498"/>
      <c r="E80" s="498"/>
      <c r="F80" s="500"/>
      <c r="G80" s="500"/>
      <c r="H80" s="335"/>
      <c r="I80" s="180"/>
    </row>
    <row r="81" spans="1:20" s="174" customFormat="1" ht="20.100000000000001" customHeight="1" x14ac:dyDescent="0.2">
      <c r="A81" s="747"/>
      <c r="B81" s="402" t="s">
        <v>107</v>
      </c>
      <c r="C81" s="331"/>
      <c r="D81" s="316">
        <f>Programmed_Apdx!D84</f>
        <v>15000</v>
      </c>
      <c r="E81" s="316">
        <f>Programmed_Apdx!E84</f>
        <v>0</v>
      </c>
      <c r="F81" s="332">
        <f>Programmed_Apdx!F84</f>
        <v>5500</v>
      </c>
      <c r="G81" s="332">
        <f>Programmed_Apdx!G84</f>
        <v>0</v>
      </c>
      <c r="H81" s="335">
        <f>Programmed_Apdx!H84</f>
        <v>20500</v>
      </c>
      <c r="I81" s="182"/>
    </row>
    <row r="82" spans="1:20" s="174" customFormat="1" ht="24" customHeight="1" x14ac:dyDescent="0.2">
      <c r="A82" s="748"/>
      <c r="B82" s="405" t="s">
        <v>21</v>
      </c>
      <c r="C82" s="410"/>
      <c r="D82" s="407">
        <f>SUM(D63:D81)</f>
        <v>38884.923999999999</v>
      </c>
      <c r="E82" s="407">
        <f>SUM(E63:E81)</f>
        <v>24807.627000000004</v>
      </c>
      <c r="F82" s="411">
        <f>SUM(F63:F81)</f>
        <v>16177.543</v>
      </c>
      <c r="G82" s="411">
        <f>SUM(G63:G81)</f>
        <v>2766.201</v>
      </c>
      <c r="H82" s="408">
        <f>SUM(H63:H81)</f>
        <v>82636.294999999998</v>
      </c>
      <c r="I82" s="182"/>
    </row>
    <row r="83" spans="1:20" s="174" customFormat="1" ht="32.1" customHeight="1" x14ac:dyDescent="0.2">
      <c r="A83" s="738" t="s">
        <v>121</v>
      </c>
      <c r="B83" s="400" t="s">
        <v>118</v>
      </c>
      <c r="C83" s="331"/>
      <c r="D83" s="316">
        <f>Programmed_Apdx!D99</f>
        <v>0</v>
      </c>
      <c r="E83" s="316">
        <f>Programmed_Apdx!E99</f>
        <v>0</v>
      </c>
      <c r="F83" s="332">
        <f>Programmed_Apdx!F99</f>
        <v>0</v>
      </c>
      <c r="G83" s="332">
        <f>Programmed_Apdx!G99</f>
        <v>0</v>
      </c>
      <c r="H83" s="334">
        <f>Programmed_Apdx!H99</f>
        <v>0</v>
      </c>
      <c r="I83" s="182"/>
    </row>
    <row r="84" spans="1:20" s="174" customFormat="1" ht="32.1" customHeight="1" x14ac:dyDescent="0.2">
      <c r="A84" s="739"/>
      <c r="B84" s="409" t="s">
        <v>53</v>
      </c>
      <c r="C84" s="410"/>
      <c r="D84" s="407">
        <f t="shared" ref="D84:H84" si="12">SUM(D83:D83)</f>
        <v>0</v>
      </c>
      <c r="E84" s="407">
        <f t="shared" si="12"/>
        <v>0</v>
      </c>
      <c r="F84" s="411">
        <f t="shared" si="12"/>
        <v>0</v>
      </c>
      <c r="G84" s="411">
        <f t="shared" si="12"/>
        <v>0</v>
      </c>
      <c r="H84" s="408">
        <f t="shared" si="12"/>
        <v>0</v>
      </c>
      <c r="I84" s="182"/>
    </row>
    <row r="85" spans="1:20" s="176" customFormat="1" ht="31.35" customHeight="1" x14ac:dyDescent="0.2">
      <c r="A85" s="466"/>
      <c r="B85" s="459" t="s">
        <v>36</v>
      </c>
      <c r="C85" s="467"/>
      <c r="D85" s="468">
        <f>D62+D82+D84</f>
        <v>73050.278999999995</v>
      </c>
      <c r="E85" s="468">
        <f>E62+E82+E84</f>
        <v>60203.688000000009</v>
      </c>
      <c r="F85" s="469">
        <f>F62+F82+F84</f>
        <v>44929.608</v>
      </c>
      <c r="G85" s="469">
        <f>G62+G82+G84</f>
        <v>31537.325000000001</v>
      </c>
      <c r="H85" s="470">
        <f>H62+H82+H84</f>
        <v>209720.9</v>
      </c>
      <c r="I85" s="183"/>
    </row>
    <row r="86" spans="1:20" s="176" customFormat="1" ht="26.45" customHeight="1" x14ac:dyDescent="0.2">
      <c r="A86" s="738" t="s">
        <v>46</v>
      </c>
      <c r="B86" s="46" t="s">
        <v>114</v>
      </c>
      <c r="C86" s="138"/>
      <c r="D86" s="158"/>
      <c r="E86" s="158"/>
      <c r="F86" s="158"/>
      <c r="G86" s="158"/>
      <c r="H86" s="337">
        <f>+D86+E86+F86+G86</f>
        <v>0</v>
      </c>
      <c r="I86" s="183"/>
    </row>
    <row r="87" spans="1:20" s="174" customFormat="1" ht="26.45" customHeight="1" x14ac:dyDescent="0.2">
      <c r="A87" s="743"/>
      <c r="B87" s="402" t="s">
        <v>119</v>
      </c>
      <c r="C87" s="331"/>
      <c r="D87" s="316">
        <f>Programmed_Apdx!D114</f>
        <v>0</v>
      </c>
      <c r="E87" s="316">
        <f>Programmed_Apdx!E114</f>
        <v>0</v>
      </c>
      <c r="F87" s="332">
        <f>Programmed_Apdx!F114</f>
        <v>0</v>
      </c>
      <c r="G87" s="332">
        <f>Programmed_Apdx!G114</f>
        <v>0</v>
      </c>
      <c r="H87" s="334">
        <f>Programmed_Apdx!H114</f>
        <v>0</v>
      </c>
      <c r="I87" s="183"/>
    </row>
    <row r="88" spans="1:20" s="174" customFormat="1" ht="26.45" customHeight="1" x14ac:dyDescent="0.2">
      <c r="A88" s="744"/>
      <c r="B88" s="471" t="s">
        <v>37</v>
      </c>
      <c r="C88" s="472"/>
      <c r="D88" s="473">
        <f t="shared" ref="D88:H88" si="13">SUM(D86:D87)</f>
        <v>0</v>
      </c>
      <c r="E88" s="473">
        <f t="shared" si="13"/>
        <v>0</v>
      </c>
      <c r="F88" s="474">
        <f t="shared" si="13"/>
        <v>0</v>
      </c>
      <c r="G88" s="474">
        <f t="shared" si="13"/>
        <v>0</v>
      </c>
      <c r="H88" s="475">
        <f t="shared" si="13"/>
        <v>0</v>
      </c>
      <c r="I88" s="183"/>
    </row>
    <row r="89" spans="1:20" s="8" customFormat="1" ht="42.95" customHeight="1" x14ac:dyDescent="0.2">
      <c r="A89" s="706" t="s">
        <v>48</v>
      </c>
      <c r="B89" s="707"/>
      <c r="C89" s="448"/>
      <c r="D89" s="277">
        <f>D22+D28+D48+D85+D88</f>
        <v>180313.538</v>
      </c>
      <c r="E89" s="277">
        <f>E22+E28+E48+E85+E88</f>
        <v>363534.43300000002</v>
      </c>
      <c r="F89" s="282">
        <f>F22+F28+F48+F85+F88</f>
        <v>459321.59</v>
      </c>
      <c r="G89" s="282">
        <f>G22+G28+G48+G85+G88</f>
        <v>136573.68900000001</v>
      </c>
      <c r="H89" s="278">
        <f>H22+H28+H48+H85+H88</f>
        <v>1139743.25</v>
      </c>
      <c r="I89" s="24"/>
      <c r="T89" s="26"/>
    </row>
    <row r="90" spans="1:20" s="8" customFormat="1" ht="18" customHeight="1" x14ac:dyDescent="0.25">
      <c r="A90" s="36"/>
      <c r="B90" s="25"/>
      <c r="C90" s="25"/>
      <c r="D90" s="95"/>
      <c r="E90" s="95"/>
      <c r="F90" s="95"/>
      <c r="G90" s="95"/>
      <c r="H90" s="92"/>
      <c r="I90" s="24"/>
      <c r="T90" s="26"/>
    </row>
    <row r="91" spans="1:20" s="24" customFormat="1" ht="18" customHeight="1" x14ac:dyDescent="0.25">
      <c r="A91" s="35" t="s">
        <v>123</v>
      </c>
      <c r="B91" s="28"/>
      <c r="C91" s="28"/>
      <c r="D91" s="29"/>
      <c r="E91" s="29"/>
      <c r="F91" s="29"/>
      <c r="G91" s="29"/>
      <c r="H91" s="26"/>
      <c r="T91" s="43"/>
    </row>
    <row r="92" spans="1:20" s="344" customFormat="1" ht="18" customHeight="1" x14ac:dyDescent="0.25">
      <c r="A92" s="317" t="s">
        <v>125</v>
      </c>
      <c r="B92" s="340"/>
      <c r="C92" s="340"/>
      <c r="D92" s="341"/>
      <c r="E92" s="341"/>
      <c r="F92" s="341"/>
      <c r="G92" s="341"/>
      <c r="H92" s="342"/>
      <c r="I92" s="343"/>
      <c r="T92" s="342"/>
    </row>
    <row r="93" spans="1:20" s="319" customFormat="1" ht="18" customHeight="1" x14ac:dyDescent="0.2">
      <c r="A93" s="348"/>
      <c r="B93" s="318"/>
      <c r="C93" s="318"/>
      <c r="D93" s="318"/>
      <c r="E93" s="318"/>
      <c r="F93" s="318"/>
      <c r="G93" s="346"/>
      <c r="H93" s="318"/>
      <c r="I93" s="320"/>
    </row>
    <row r="94" spans="1:20" s="319" customFormat="1" ht="18" customHeight="1" x14ac:dyDescent="0.2">
      <c r="A94" s="345"/>
      <c r="B94" s="318"/>
      <c r="C94" s="318"/>
      <c r="D94" s="318"/>
      <c r="E94" s="318"/>
      <c r="F94" s="318"/>
      <c r="G94" s="318"/>
      <c r="H94" s="318"/>
      <c r="I94" s="320"/>
      <c r="T94" s="347"/>
    </row>
    <row r="95" spans="1:20" s="319" customFormat="1" ht="18" customHeight="1" x14ac:dyDescent="0.2">
      <c r="A95" s="348"/>
      <c r="B95" s="318"/>
      <c r="C95" s="318"/>
      <c r="E95" s="318"/>
      <c r="F95" s="318"/>
      <c r="G95" s="321" t="s">
        <v>147</v>
      </c>
      <c r="H95" s="318"/>
      <c r="I95" s="320"/>
    </row>
    <row r="96" spans="1:20" s="319" customFormat="1" ht="18" customHeight="1" x14ac:dyDescent="0.2">
      <c r="A96" s="348"/>
      <c r="B96" s="349"/>
      <c r="C96" s="349"/>
      <c r="H96" s="482"/>
      <c r="I96" s="320"/>
    </row>
    <row r="97" spans="1:19" s="319" customFormat="1" ht="18" customHeight="1" x14ac:dyDescent="0.2">
      <c r="A97" s="348"/>
      <c r="B97" s="318"/>
      <c r="C97" s="318"/>
      <c r="E97" s="318"/>
      <c r="F97" s="318"/>
      <c r="G97" s="318"/>
      <c r="I97" s="320"/>
    </row>
    <row r="98" spans="1:19" s="319" customFormat="1" ht="18" customHeight="1" x14ac:dyDescent="0.2">
      <c r="A98" s="348"/>
      <c r="B98" s="318"/>
      <c r="C98" s="318"/>
      <c r="E98" s="318"/>
      <c r="F98" s="318"/>
      <c r="G98" s="318"/>
      <c r="H98" s="318"/>
      <c r="I98" s="320"/>
    </row>
    <row r="99" spans="1:19" s="319" customFormat="1" ht="18" customHeight="1" x14ac:dyDescent="0.2">
      <c r="I99" s="320"/>
    </row>
    <row r="100" spans="1:19" ht="18" customHeight="1" x14ac:dyDescent="0.25">
      <c r="I100" s="1"/>
      <c r="J100" s="289"/>
      <c r="K100" s="289"/>
      <c r="L100" s="289"/>
      <c r="M100" s="289"/>
      <c r="N100" s="289"/>
      <c r="O100" s="289"/>
      <c r="P100" s="289"/>
      <c r="Q100" s="289"/>
      <c r="R100" s="289"/>
      <c r="S100" s="289"/>
    </row>
    <row r="101" spans="1:19" ht="18" customHeight="1" x14ac:dyDescent="0.25"/>
    <row r="102" spans="1:19" ht="18" customHeight="1" x14ac:dyDescent="0.25">
      <c r="J102" s="37"/>
      <c r="K102" s="290"/>
      <c r="L102" s="290"/>
      <c r="M102" s="290"/>
      <c r="N102" s="290"/>
      <c r="O102" s="290"/>
      <c r="P102" s="290"/>
      <c r="Q102" s="290"/>
      <c r="R102" s="290"/>
      <c r="S102" s="290"/>
    </row>
    <row r="103" spans="1:19" ht="18" customHeight="1" x14ac:dyDescent="0.25">
      <c r="I103" s="346">
        <f>+D89+E89+F89+G89</f>
        <v>1139743.25</v>
      </c>
      <c r="J103" s="404" t="s">
        <v>131</v>
      </c>
      <c r="K103" s="290"/>
      <c r="L103" s="290"/>
      <c r="M103" s="290"/>
      <c r="N103" s="290"/>
      <c r="O103" s="290"/>
      <c r="P103" s="290"/>
      <c r="Q103" s="290"/>
      <c r="R103" s="290"/>
      <c r="S103" s="290"/>
    </row>
    <row r="104" spans="1:19" ht="18" customHeight="1" x14ac:dyDescent="0.25">
      <c r="J104" s="37"/>
      <c r="K104" s="290"/>
      <c r="L104" s="290"/>
      <c r="M104" s="290"/>
      <c r="N104" s="290"/>
      <c r="O104" s="290"/>
      <c r="P104" s="290"/>
      <c r="Q104" s="290"/>
      <c r="R104" s="290"/>
      <c r="S104" s="290"/>
    </row>
    <row r="105" spans="1:19" ht="18" customHeight="1" x14ac:dyDescent="0.25"/>
    <row r="106" spans="1:19" ht="17.100000000000001" customHeight="1" x14ac:dyDescent="0.25">
      <c r="J106" s="1"/>
      <c r="K106" s="1"/>
      <c r="L106" s="1"/>
      <c r="M106" s="1"/>
      <c r="N106" s="1"/>
      <c r="O106" s="1"/>
      <c r="P106" s="1"/>
      <c r="Q106" s="1"/>
      <c r="R106" s="1"/>
    </row>
    <row r="107" spans="1:19" ht="17.100000000000001" customHeight="1" x14ac:dyDescent="0.25">
      <c r="B107" s="8"/>
      <c r="C107" s="8"/>
      <c r="D107" s="8"/>
      <c r="E107" s="8"/>
      <c r="F107" s="8"/>
      <c r="G107" s="8"/>
      <c r="J107" s="13"/>
      <c r="K107" s="13"/>
      <c r="L107" s="13"/>
      <c r="M107" s="13"/>
      <c r="N107" s="13"/>
      <c r="O107" s="13"/>
      <c r="P107" s="13"/>
      <c r="Q107" s="13"/>
      <c r="R107" s="13"/>
      <c r="S107" s="12"/>
    </row>
    <row r="108" spans="1:19" ht="17.100000000000001" customHeight="1" x14ac:dyDescent="0.25">
      <c r="B108" s="8"/>
      <c r="C108" s="8"/>
      <c r="D108" s="8"/>
      <c r="E108" s="8"/>
      <c r="F108" s="8"/>
      <c r="G108" s="8"/>
      <c r="J108" s="1"/>
      <c r="K108" s="1"/>
      <c r="L108" s="1"/>
      <c r="M108" s="1"/>
      <c r="N108" s="1"/>
      <c r="O108" s="1"/>
      <c r="P108" s="1"/>
      <c r="Q108" s="1"/>
      <c r="R108" s="1"/>
    </row>
    <row r="109" spans="1:19" ht="17.100000000000001" customHeight="1" x14ac:dyDescent="0.25">
      <c r="B109" s="8"/>
      <c r="C109" s="8"/>
      <c r="D109" s="8"/>
      <c r="E109" s="8"/>
      <c r="F109" s="8"/>
      <c r="G109" s="8"/>
      <c r="J109" s="1"/>
      <c r="K109" s="1"/>
      <c r="L109" s="1"/>
      <c r="M109" s="1"/>
      <c r="N109" s="1"/>
      <c r="O109" s="1"/>
      <c r="P109" s="1"/>
      <c r="Q109" s="1"/>
      <c r="R109" s="1"/>
    </row>
    <row r="110" spans="1:19" ht="17.100000000000001" customHeight="1" x14ac:dyDescent="0.25">
      <c r="B110" s="8"/>
      <c r="C110" s="8"/>
      <c r="D110" s="8"/>
      <c r="E110" s="8"/>
      <c r="F110" s="8"/>
      <c r="G110" s="8"/>
    </row>
    <row r="111" spans="1:19" ht="17.100000000000001" customHeight="1" x14ac:dyDescent="0.25">
      <c r="B111" s="8"/>
      <c r="C111" s="8"/>
      <c r="D111" s="8"/>
      <c r="E111" s="8"/>
      <c r="F111" s="8"/>
      <c r="G111" s="8"/>
    </row>
    <row r="112" spans="1:19" ht="17.100000000000001" customHeight="1" x14ac:dyDescent="0.25">
      <c r="B112" s="8"/>
      <c r="C112" s="8"/>
      <c r="D112" s="8"/>
      <c r="E112" s="8"/>
      <c r="F112" s="8"/>
      <c r="G112" s="8"/>
    </row>
    <row r="113" spans="2:7" ht="17.100000000000001" customHeight="1" x14ac:dyDescent="0.25">
      <c r="B113" s="8"/>
      <c r="C113" s="8"/>
      <c r="D113" s="8"/>
      <c r="E113" s="8"/>
      <c r="F113" s="8"/>
      <c r="G113" s="8"/>
    </row>
    <row r="114" spans="2:7" ht="17.100000000000001" customHeight="1" x14ac:dyDescent="0.25">
      <c r="B114" s="8"/>
      <c r="C114" s="8"/>
      <c r="D114" s="8"/>
      <c r="E114" s="8"/>
      <c r="F114" s="8"/>
      <c r="G114" s="8"/>
    </row>
    <row r="115" spans="2:7" ht="17.100000000000001" customHeight="1" x14ac:dyDescent="0.25">
      <c r="B115" s="8"/>
      <c r="C115" s="8"/>
      <c r="D115" s="8"/>
      <c r="E115" s="8"/>
      <c r="F115" s="8"/>
      <c r="G115" s="8"/>
    </row>
    <row r="116" spans="2:7" ht="17.100000000000001" customHeight="1" x14ac:dyDescent="0.25">
      <c r="B116" s="8"/>
      <c r="C116" s="8"/>
      <c r="D116" s="8"/>
      <c r="E116" s="8"/>
      <c r="F116" s="8"/>
      <c r="G116" s="8"/>
    </row>
    <row r="117" spans="2:7" ht="17.100000000000001" customHeight="1" x14ac:dyDescent="0.25">
      <c r="B117" s="8"/>
      <c r="C117" s="8"/>
      <c r="D117" s="8"/>
      <c r="E117" s="8"/>
      <c r="F117" s="8"/>
      <c r="G117" s="8"/>
    </row>
    <row r="118" spans="2:7" ht="17.100000000000001" customHeight="1" x14ac:dyDescent="0.25">
      <c r="B118" s="8"/>
      <c r="C118" s="8"/>
      <c r="D118" s="8"/>
      <c r="E118" s="8"/>
      <c r="F118" s="8"/>
      <c r="G118" s="8"/>
    </row>
    <row r="119" spans="2:7" ht="17.100000000000001" customHeight="1" x14ac:dyDescent="0.25">
      <c r="B119" s="8"/>
      <c r="C119" s="8"/>
      <c r="D119" s="8"/>
      <c r="E119" s="8"/>
      <c r="F119" s="8"/>
      <c r="G119" s="8"/>
    </row>
    <row r="120" spans="2:7" ht="17.100000000000001" customHeight="1" x14ac:dyDescent="0.25">
      <c r="B120" s="8"/>
      <c r="C120" s="8"/>
      <c r="D120" s="8"/>
      <c r="E120" s="8"/>
      <c r="F120" s="8"/>
      <c r="G120" s="8"/>
    </row>
    <row r="121" spans="2:7" ht="17.100000000000001" customHeight="1" x14ac:dyDescent="0.25">
      <c r="B121" s="8"/>
      <c r="C121" s="8"/>
      <c r="D121" s="8"/>
      <c r="E121" s="8"/>
      <c r="F121" s="8"/>
      <c r="G121" s="8"/>
    </row>
    <row r="122" spans="2:7" ht="17.100000000000001" customHeight="1" x14ac:dyDescent="0.25">
      <c r="B122" s="8"/>
      <c r="C122" s="8"/>
      <c r="D122" s="8"/>
      <c r="E122" s="8"/>
      <c r="F122" s="8"/>
      <c r="G122" s="8"/>
    </row>
    <row r="123" spans="2:7" ht="17.100000000000001" customHeight="1" x14ac:dyDescent="0.25">
      <c r="B123" s="8"/>
      <c r="C123" s="8"/>
      <c r="D123" s="8"/>
      <c r="E123" s="8"/>
      <c r="F123" s="8"/>
      <c r="G123" s="8"/>
    </row>
    <row r="124" spans="2:7" ht="17.100000000000001" customHeight="1" x14ac:dyDescent="0.25">
      <c r="B124" s="8"/>
      <c r="C124" s="8"/>
      <c r="D124" s="8"/>
      <c r="E124" s="8"/>
      <c r="F124" s="8"/>
      <c r="G124" s="8"/>
    </row>
    <row r="125" spans="2:7" ht="17.100000000000001" customHeight="1" x14ac:dyDescent="0.25">
      <c r="B125" s="8"/>
      <c r="C125" s="8"/>
      <c r="D125" s="8"/>
      <c r="E125" s="8"/>
      <c r="F125" s="8"/>
      <c r="G125" s="8"/>
    </row>
    <row r="126" spans="2:7" ht="17.100000000000001" customHeight="1" x14ac:dyDescent="0.25">
      <c r="B126" s="8"/>
      <c r="C126" s="8"/>
      <c r="D126" s="8"/>
      <c r="E126" s="8"/>
      <c r="F126" s="8"/>
      <c r="G126" s="8"/>
    </row>
    <row r="127" spans="2:7" ht="17.100000000000001" customHeight="1" x14ac:dyDescent="0.25">
      <c r="B127" s="8"/>
      <c r="C127" s="8"/>
      <c r="D127" s="8"/>
      <c r="E127" s="8"/>
      <c r="F127" s="8"/>
      <c r="G127" s="8"/>
    </row>
    <row r="128" spans="2:7" ht="17.100000000000001" customHeight="1" x14ac:dyDescent="0.25">
      <c r="B128" s="8"/>
      <c r="C128" s="8"/>
      <c r="D128" s="8"/>
      <c r="E128" s="8"/>
      <c r="F128" s="8"/>
      <c r="G128" s="8"/>
    </row>
    <row r="129" spans="2:7" ht="17.100000000000001" customHeight="1" x14ac:dyDescent="0.25">
      <c r="B129" s="8"/>
      <c r="C129" s="8"/>
      <c r="D129" s="8"/>
      <c r="E129" s="8"/>
      <c r="F129" s="8"/>
      <c r="G129" s="8"/>
    </row>
    <row r="130" spans="2:7" ht="17.100000000000001" customHeight="1" x14ac:dyDescent="0.25">
      <c r="B130" s="8"/>
      <c r="C130" s="8"/>
      <c r="D130" s="8"/>
      <c r="E130" s="8"/>
      <c r="F130" s="8"/>
      <c r="G130" s="8"/>
    </row>
    <row r="131" spans="2:7" ht="17.100000000000001" customHeight="1" x14ac:dyDescent="0.25">
      <c r="B131" s="8"/>
      <c r="C131" s="8"/>
      <c r="D131" s="8"/>
      <c r="E131" s="8"/>
      <c r="F131" s="8"/>
      <c r="G131" s="8"/>
    </row>
    <row r="132" spans="2:7" ht="17.100000000000001" customHeight="1" x14ac:dyDescent="0.25">
      <c r="B132" s="8"/>
      <c r="C132" s="8"/>
      <c r="D132" s="8"/>
      <c r="E132" s="8"/>
      <c r="F132" s="8"/>
      <c r="G132" s="8"/>
    </row>
    <row r="133" spans="2:7" ht="17.100000000000001" customHeight="1" x14ac:dyDescent="0.25">
      <c r="B133" s="8"/>
      <c r="C133" s="8"/>
      <c r="D133" s="8"/>
      <c r="E133" s="8"/>
      <c r="F133" s="8"/>
      <c r="G133" s="8"/>
    </row>
    <row r="134" spans="2:7" ht="17.100000000000001" customHeight="1" x14ac:dyDescent="0.25">
      <c r="B134" s="8"/>
      <c r="C134" s="8"/>
      <c r="D134" s="8"/>
      <c r="E134" s="8"/>
      <c r="F134" s="8"/>
      <c r="G134" s="8"/>
    </row>
    <row r="135" spans="2:7" ht="17.100000000000001" customHeight="1" x14ac:dyDescent="0.25">
      <c r="B135" s="8"/>
      <c r="C135" s="8"/>
      <c r="D135" s="8"/>
      <c r="E135" s="8"/>
      <c r="F135" s="8"/>
      <c r="G135" s="8"/>
    </row>
    <row r="136" spans="2:7" ht="17.100000000000001" customHeight="1" x14ac:dyDescent="0.25">
      <c r="B136" s="8"/>
      <c r="C136" s="8"/>
      <c r="D136" s="8"/>
      <c r="E136" s="8"/>
      <c r="F136" s="8"/>
      <c r="G136" s="8"/>
    </row>
    <row r="137" spans="2:7" ht="17.100000000000001" customHeight="1" x14ac:dyDescent="0.25">
      <c r="B137" s="8"/>
      <c r="C137" s="8"/>
      <c r="D137" s="8"/>
      <c r="E137" s="8"/>
      <c r="F137" s="8"/>
      <c r="G137" s="8"/>
    </row>
    <row r="138" spans="2:7" ht="17.100000000000001" customHeight="1" x14ac:dyDescent="0.25">
      <c r="B138" s="8"/>
      <c r="C138" s="8"/>
      <c r="D138" s="8"/>
      <c r="E138" s="8"/>
      <c r="F138" s="8"/>
      <c r="G138" s="8"/>
    </row>
    <row r="139" spans="2:7" ht="17.100000000000001" customHeight="1" x14ac:dyDescent="0.25">
      <c r="B139" s="8"/>
      <c r="C139" s="8"/>
      <c r="D139" s="8"/>
      <c r="E139" s="8"/>
      <c r="F139" s="8"/>
      <c r="G139" s="8"/>
    </row>
    <row r="140" spans="2:7" ht="17.100000000000001" customHeight="1" x14ac:dyDescent="0.25">
      <c r="B140" s="8"/>
      <c r="C140" s="8"/>
      <c r="D140" s="8"/>
      <c r="E140" s="8"/>
      <c r="F140" s="8"/>
      <c r="G140" s="8"/>
    </row>
    <row r="141" spans="2:7" ht="17.100000000000001" customHeight="1" x14ac:dyDescent="0.25">
      <c r="B141" s="8"/>
      <c r="C141" s="8"/>
      <c r="D141" s="8"/>
      <c r="E141" s="8"/>
      <c r="F141" s="8"/>
      <c r="G141" s="8"/>
    </row>
    <row r="142" spans="2:7" ht="17.100000000000001" customHeight="1" x14ac:dyDescent="0.25">
      <c r="B142" s="8"/>
      <c r="C142" s="8"/>
      <c r="D142" s="8"/>
      <c r="E142" s="8"/>
      <c r="F142" s="8"/>
      <c r="G142" s="8"/>
    </row>
    <row r="143" spans="2:7" ht="17.100000000000001" customHeight="1" x14ac:dyDescent="0.25">
      <c r="B143" s="8"/>
      <c r="C143" s="8"/>
      <c r="D143" s="8"/>
      <c r="E143" s="8"/>
      <c r="F143" s="8"/>
      <c r="G143" s="8"/>
    </row>
    <row r="144" spans="2:7" ht="17.100000000000001" customHeight="1" x14ac:dyDescent="0.25">
      <c r="B144" s="8"/>
      <c r="C144" s="8"/>
      <c r="D144" s="8"/>
      <c r="E144" s="8"/>
      <c r="F144" s="8"/>
      <c r="G144" s="8"/>
    </row>
    <row r="145" spans="2:7" ht="17.100000000000001" customHeight="1" x14ac:dyDescent="0.25">
      <c r="B145" s="8"/>
      <c r="C145" s="8"/>
      <c r="D145" s="8"/>
      <c r="E145" s="8"/>
      <c r="F145" s="8"/>
      <c r="G145" s="8"/>
    </row>
    <row r="146" spans="2:7" ht="17.100000000000001" customHeight="1" x14ac:dyDescent="0.25">
      <c r="B146" s="8"/>
      <c r="C146" s="8"/>
      <c r="D146" s="8"/>
      <c r="E146" s="8"/>
      <c r="F146" s="8"/>
      <c r="G146" s="8"/>
    </row>
    <row r="147" spans="2:7" ht="17.100000000000001" customHeight="1" x14ac:dyDescent="0.25">
      <c r="B147" s="8"/>
      <c r="C147" s="8"/>
      <c r="D147" s="8"/>
      <c r="E147" s="8"/>
      <c r="F147" s="8"/>
      <c r="G147" s="8"/>
    </row>
    <row r="148" spans="2:7" ht="17.100000000000001" customHeight="1" x14ac:dyDescent="0.25">
      <c r="B148" s="8"/>
      <c r="C148" s="8"/>
      <c r="D148" s="8"/>
      <c r="E148" s="8"/>
      <c r="F148" s="8"/>
      <c r="G148" s="8"/>
    </row>
    <row r="149" spans="2:7" ht="17.100000000000001" customHeight="1" x14ac:dyDescent="0.25">
      <c r="B149" s="8"/>
      <c r="C149" s="8"/>
      <c r="D149" s="8"/>
      <c r="E149" s="8"/>
      <c r="F149" s="8"/>
      <c r="G149" s="8"/>
    </row>
    <row r="150" spans="2:7" ht="17.100000000000001" customHeight="1" x14ac:dyDescent="0.25">
      <c r="B150" s="8"/>
      <c r="C150" s="8"/>
      <c r="D150" s="8"/>
      <c r="E150" s="8"/>
      <c r="F150" s="8"/>
      <c r="G150" s="8"/>
    </row>
    <row r="151" spans="2:7" ht="17.100000000000001" customHeight="1" x14ac:dyDescent="0.25">
      <c r="B151" s="8"/>
      <c r="C151" s="8"/>
      <c r="D151" s="8"/>
      <c r="E151" s="8"/>
      <c r="F151" s="8"/>
      <c r="G151" s="8"/>
    </row>
    <row r="152" spans="2:7" ht="17.100000000000001" customHeight="1" x14ac:dyDescent="0.25">
      <c r="B152" s="8"/>
      <c r="C152" s="8"/>
      <c r="D152" s="8"/>
      <c r="E152" s="8"/>
      <c r="F152" s="8"/>
      <c r="G152" s="8"/>
    </row>
    <row r="153" spans="2:7" ht="17.100000000000001" customHeight="1" x14ac:dyDescent="0.25">
      <c r="B153" s="8"/>
      <c r="C153" s="8"/>
      <c r="D153" s="8"/>
      <c r="E153" s="8"/>
      <c r="F153" s="8"/>
      <c r="G153" s="8"/>
    </row>
    <row r="154" spans="2:7" ht="17.100000000000001" customHeight="1" x14ac:dyDescent="0.25">
      <c r="B154" s="8"/>
      <c r="C154" s="8"/>
      <c r="D154" s="8"/>
      <c r="E154" s="8"/>
      <c r="F154" s="8"/>
      <c r="G154" s="8"/>
    </row>
    <row r="155" spans="2:7" ht="17.100000000000001" customHeight="1" x14ac:dyDescent="0.25">
      <c r="B155" s="8"/>
      <c r="C155" s="8"/>
      <c r="D155" s="8"/>
      <c r="E155" s="8"/>
      <c r="F155" s="8"/>
      <c r="G155" s="8"/>
    </row>
    <row r="156" spans="2:7" ht="17.100000000000001" customHeight="1" x14ac:dyDescent="0.25">
      <c r="B156" s="8"/>
      <c r="C156" s="8"/>
      <c r="D156" s="8"/>
      <c r="E156" s="8"/>
      <c r="F156" s="8"/>
      <c r="G156" s="8"/>
    </row>
    <row r="157" spans="2:7" ht="17.100000000000001" customHeight="1" x14ac:dyDescent="0.25">
      <c r="B157" s="8"/>
      <c r="C157" s="8"/>
      <c r="D157" s="8"/>
      <c r="E157" s="8"/>
      <c r="F157" s="8"/>
      <c r="G157" s="8"/>
    </row>
    <row r="158" spans="2:7" ht="17.100000000000001" customHeight="1" x14ac:dyDescent="0.25">
      <c r="B158" s="8"/>
      <c r="C158" s="8"/>
      <c r="D158" s="8"/>
      <c r="E158" s="8"/>
      <c r="F158" s="8"/>
      <c r="G158" s="8"/>
    </row>
    <row r="159" spans="2:7" ht="17.100000000000001" customHeight="1" x14ac:dyDescent="0.25">
      <c r="B159" s="8"/>
      <c r="C159" s="8"/>
      <c r="D159" s="8"/>
      <c r="E159" s="8"/>
      <c r="F159" s="8"/>
      <c r="G159" s="8"/>
    </row>
    <row r="160" spans="2:7" ht="17.100000000000001" customHeight="1" x14ac:dyDescent="0.25">
      <c r="B160" s="8"/>
      <c r="C160" s="8"/>
      <c r="D160" s="8"/>
      <c r="E160" s="8"/>
      <c r="F160" s="8"/>
      <c r="G160" s="8"/>
    </row>
    <row r="161" spans="2:7" ht="17.100000000000001" customHeight="1" x14ac:dyDescent="0.25">
      <c r="B161" s="8"/>
      <c r="C161" s="8"/>
      <c r="D161" s="8"/>
      <c r="E161" s="8"/>
      <c r="F161" s="8"/>
      <c r="G161" s="8"/>
    </row>
    <row r="162" spans="2:7" ht="17.100000000000001" customHeight="1" x14ac:dyDescent="0.25">
      <c r="B162" s="8"/>
      <c r="C162" s="8"/>
      <c r="D162" s="8"/>
      <c r="E162" s="8"/>
      <c r="F162" s="8"/>
      <c r="G162" s="8"/>
    </row>
    <row r="163" spans="2:7" ht="17.100000000000001" customHeight="1" x14ac:dyDescent="0.25">
      <c r="B163" s="8"/>
      <c r="C163" s="8"/>
      <c r="D163" s="8"/>
      <c r="E163" s="8"/>
      <c r="F163" s="8"/>
      <c r="G163" s="8"/>
    </row>
    <row r="164" spans="2:7" ht="17.100000000000001" customHeight="1" x14ac:dyDescent="0.25">
      <c r="B164" s="8"/>
      <c r="C164" s="8"/>
      <c r="D164" s="8"/>
      <c r="E164" s="8"/>
      <c r="F164" s="8"/>
      <c r="G164" s="8"/>
    </row>
    <row r="165" spans="2:7" ht="17.100000000000001" customHeight="1" x14ac:dyDescent="0.25">
      <c r="B165" s="8"/>
      <c r="C165" s="8"/>
      <c r="D165" s="8"/>
      <c r="E165" s="8"/>
      <c r="F165" s="8"/>
      <c r="G165" s="8"/>
    </row>
    <row r="166" spans="2:7" ht="17.100000000000001" customHeight="1" x14ac:dyDescent="0.25">
      <c r="B166" s="8"/>
      <c r="C166" s="8"/>
      <c r="D166" s="8"/>
      <c r="E166" s="8"/>
      <c r="F166" s="8"/>
      <c r="G166" s="8"/>
    </row>
    <row r="167" spans="2:7" ht="17.100000000000001" customHeight="1" x14ac:dyDescent="0.25">
      <c r="B167" s="8"/>
      <c r="C167" s="8"/>
      <c r="D167" s="8"/>
      <c r="E167" s="8"/>
      <c r="F167" s="8"/>
      <c r="G167" s="8"/>
    </row>
    <row r="168" spans="2:7" ht="17.100000000000001" customHeight="1" x14ac:dyDescent="0.25">
      <c r="B168" s="8"/>
      <c r="C168" s="8"/>
      <c r="D168" s="8"/>
      <c r="E168" s="8"/>
      <c r="F168" s="8"/>
      <c r="G168" s="8"/>
    </row>
    <row r="169" spans="2:7" ht="17.100000000000001" customHeight="1" x14ac:dyDescent="0.25">
      <c r="B169" s="8"/>
      <c r="C169" s="8"/>
      <c r="D169" s="8"/>
      <c r="E169" s="8"/>
      <c r="F169" s="8"/>
      <c r="G169" s="8"/>
    </row>
    <row r="170" spans="2:7" ht="17.100000000000001" customHeight="1" x14ac:dyDescent="0.25">
      <c r="B170" s="8"/>
      <c r="C170" s="8"/>
      <c r="D170" s="8"/>
      <c r="E170" s="8"/>
      <c r="F170" s="8"/>
      <c r="G170" s="8"/>
    </row>
    <row r="171" spans="2:7" ht="17.100000000000001" customHeight="1" x14ac:dyDescent="0.25">
      <c r="B171" s="8"/>
      <c r="C171" s="8"/>
      <c r="D171" s="8"/>
      <c r="E171" s="8"/>
      <c r="F171" s="8"/>
      <c r="G171" s="8"/>
    </row>
    <row r="172" spans="2:7" ht="17.100000000000001" customHeight="1" x14ac:dyDescent="0.25">
      <c r="B172" s="8"/>
      <c r="C172" s="8"/>
      <c r="D172" s="8"/>
      <c r="E172" s="8"/>
      <c r="F172" s="8"/>
      <c r="G172" s="8"/>
    </row>
    <row r="173" spans="2:7" ht="17.100000000000001" customHeight="1" x14ac:dyDescent="0.25">
      <c r="B173" s="8"/>
      <c r="C173" s="8"/>
      <c r="D173" s="8"/>
      <c r="E173" s="8"/>
      <c r="F173" s="8"/>
      <c r="G173" s="8"/>
    </row>
    <row r="174" spans="2:7" ht="17.100000000000001" customHeight="1" x14ac:dyDescent="0.25">
      <c r="B174" s="8"/>
      <c r="C174" s="8"/>
      <c r="D174" s="8"/>
      <c r="E174" s="8"/>
      <c r="F174" s="8"/>
      <c r="G174" s="8"/>
    </row>
    <row r="175" spans="2:7" ht="17.100000000000001" customHeight="1" x14ac:dyDescent="0.25">
      <c r="B175" s="8"/>
      <c r="C175" s="8"/>
      <c r="D175" s="8"/>
      <c r="E175" s="8"/>
      <c r="F175" s="8"/>
      <c r="G175" s="8"/>
    </row>
    <row r="176" spans="2:7" ht="17.100000000000001" customHeight="1" x14ac:dyDescent="0.25">
      <c r="B176" s="8"/>
      <c r="C176" s="8"/>
      <c r="D176" s="8"/>
      <c r="E176" s="8"/>
      <c r="F176" s="8"/>
      <c r="G176" s="8"/>
    </row>
    <row r="177" spans="2:7" ht="17.100000000000001" customHeight="1" x14ac:dyDescent="0.25">
      <c r="B177" s="8"/>
      <c r="C177" s="8"/>
      <c r="D177" s="8"/>
      <c r="E177" s="8"/>
      <c r="F177" s="8"/>
      <c r="G177" s="8"/>
    </row>
    <row r="178" spans="2:7" ht="17.100000000000001" customHeight="1" x14ac:dyDescent="0.25">
      <c r="B178" s="8"/>
      <c r="C178" s="8"/>
      <c r="D178" s="8"/>
      <c r="E178" s="8"/>
      <c r="F178" s="8"/>
      <c r="G178" s="8"/>
    </row>
    <row r="179" spans="2:7" ht="17.100000000000001" customHeight="1" x14ac:dyDescent="0.25">
      <c r="B179" s="8"/>
      <c r="C179" s="8"/>
      <c r="D179" s="8"/>
      <c r="E179" s="8"/>
      <c r="F179" s="8"/>
      <c r="G179" s="8"/>
    </row>
    <row r="180" spans="2:7" ht="17.100000000000001" customHeight="1" x14ac:dyDescent="0.25">
      <c r="B180" s="8"/>
      <c r="C180" s="8"/>
      <c r="D180" s="8"/>
      <c r="E180" s="8"/>
      <c r="F180" s="8"/>
      <c r="G180" s="8"/>
    </row>
    <row r="181" spans="2:7" ht="17.100000000000001" customHeight="1" x14ac:dyDescent="0.25">
      <c r="B181" s="8"/>
      <c r="C181" s="8"/>
      <c r="D181" s="8"/>
      <c r="E181" s="8"/>
      <c r="F181" s="8"/>
      <c r="G181" s="8"/>
    </row>
    <row r="182" spans="2:7" ht="17.100000000000001" customHeight="1" x14ac:dyDescent="0.25">
      <c r="B182" s="8"/>
      <c r="C182" s="8"/>
      <c r="D182" s="8"/>
      <c r="E182" s="8"/>
      <c r="F182" s="8"/>
      <c r="G182" s="8"/>
    </row>
    <row r="183" spans="2:7" ht="17.100000000000001" customHeight="1" x14ac:dyDescent="0.25">
      <c r="B183" s="8"/>
      <c r="C183" s="8"/>
      <c r="D183" s="8"/>
      <c r="E183" s="8"/>
      <c r="F183" s="8"/>
      <c r="G183" s="8"/>
    </row>
    <row r="184" spans="2:7" ht="17.100000000000001" customHeight="1" x14ac:dyDescent="0.25">
      <c r="B184" s="8"/>
      <c r="C184" s="8"/>
      <c r="D184" s="8"/>
      <c r="E184" s="8"/>
      <c r="F184" s="8"/>
      <c r="G184" s="8"/>
    </row>
    <row r="185" spans="2:7" ht="17.100000000000001" customHeight="1" x14ac:dyDescent="0.25">
      <c r="B185" s="8"/>
      <c r="C185" s="8"/>
      <c r="D185" s="8"/>
      <c r="E185" s="8"/>
      <c r="F185" s="8"/>
      <c r="G185" s="8"/>
    </row>
    <row r="186" spans="2:7" ht="17.100000000000001" customHeight="1" x14ac:dyDescent="0.25">
      <c r="B186" s="8"/>
      <c r="C186" s="8"/>
      <c r="D186" s="8"/>
      <c r="E186" s="8"/>
      <c r="F186" s="8"/>
      <c r="G186" s="8"/>
    </row>
    <row r="187" spans="2:7" ht="17.100000000000001" customHeight="1" x14ac:dyDescent="0.25">
      <c r="B187" s="8"/>
      <c r="C187" s="8"/>
      <c r="D187" s="8"/>
      <c r="E187" s="8"/>
      <c r="F187" s="8"/>
      <c r="G187" s="8"/>
    </row>
    <row r="188" spans="2:7" ht="17.100000000000001" customHeight="1" x14ac:dyDescent="0.25">
      <c r="B188" s="8"/>
      <c r="C188" s="8"/>
      <c r="D188" s="8"/>
      <c r="E188" s="8"/>
      <c r="F188" s="8"/>
      <c r="G188" s="8"/>
    </row>
    <row r="189" spans="2:7" ht="17.100000000000001" customHeight="1" x14ac:dyDescent="0.25">
      <c r="B189" s="8"/>
      <c r="C189" s="8"/>
      <c r="D189" s="8"/>
      <c r="E189" s="8"/>
      <c r="F189" s="8"/>
      <c r="G189" s="8"/>
    </row>
    <row r="190" spans="2:7" ht="17.100000000000001" customHeight="1" x14ac:dyDescent="0.25">
      <c r="B190" s="8"/>
      <c r="C190" s="8"/>
      <c r="D190" s="8"/>
      <c r="E190" s="8"/>
      <c r="F190" s="8"/>
      <c r="G190" s="8"/>
    </row>
    <row r="191" spans="2:7" ht="17.100000000000001" customHeight="1" x14ac:dyDescent="0.25">
      <c r="B191" s="8"/>
      <c r="C191" s="8"/>
      <c r="D191" s="8"/>
      <c r="E191" s="8"/>
      <c r="F191" s="8"/>
      <c r="G191" s="8"/>
    </row>
    <row r="192" spans="2:7" ht="17.100000000000001" customHeight="1" x14ac:dyDescent="0.25">
      <c r="B192" s="8"/>
      <c r="C192" s="8"/>
      <c r="D192" s="8"/>
      <c r="E192" s="8"/>
      <c r="F192" s="8"/>
      <c r="G192" s="8"/>
    </row>
    <row r="193" spans="2:7" ht="17.100000000000001" customHeight="1" x14ac:dyDescent="0.25">
      <c r="B193" s="8"/>
      <c r="C193" s="8"/>
      <c r="D193" s="8"/>
      <c r="E193" s="8"/>
      <c r="F193" s="8"/>
      <c r="G193" s="8"/>
    </row>
    <row r="194" spans="2:7" ht="17.100000000000001" customHeight="1" x14ac:dyDescent="0.25">
      <c r="B194" s="8"/>
      <c r="C194" s="8"/>
      <c r="D194" s="8"/>
      <c r="E194" s="8"/>
      <c r="F194" s="8"/>
      <c r="G194" s="8"/>
    </row>
    <row r="195" spans="2:7" ht="17.100000000000001" customHeight="1" x14ac:dyDescent="0.25">
      <c r="B195" s="8"/>
      <c r="C195" s="8"/>
      <c r="D195" s="8"/>
      <c r="E195" s="8"/>
      <c r="F195" s="8"/>
      <c r="G195" s="8"/>
    </row>
    <row r="196" spans="2:7" ht="17.100000000000001" customHeight="1" x14ac:dyDescent="0.25">
      <c r="B196" s="8"/>
      <c r="C196" s="8"/>
      <c r="D196" s="8"/>
      <c r="E196" s="8"/>
      <c r="F196" s="8"/>
      <c r="G196" s="8"/>
    </row>
    <row r="197" spans="2:7" ht="17.100000000000001" customHeight="1" x14ac:dyDescent="0.25">
      <c r="B197" s="8"/>
      <c r="C197" s="8"/>
      <c r="D197" s="8"/>
      <c r="E197" s="8"/>
      <c r="F197" s="8"/>
      <c r="G197" s="8"/>
    </row>
    <row r="198" spans="2:7" ht="17.100000000000001" customHeight="1" x14ac:dyDescent="0.25">
      <c r="B198" s="8"/>
      <c r="C198" s="8"/>
      <c r="D198" s="8"/>
      <c r="E198" s="8"/>
      <c r="F198" s="8"/>
      <c r="G198" s="8"/>
    </row>
    <row r="199" spans="2:7" ht="17.100000000000001" customHeight="1" x14ac:dyDescent="0.25">
      <c r="B199" s="8"/>
      <c r="C199" s="8"/>
      <c r="D199" s="8"/>
      <c r="E199" s="8"/>
      <c r="F199" s="8"/>
      <c r="G199" s="8"/>
    </row>
    <row r="200" spans="2:7" ht="17.100000000000001" customHeight="1" x14ac:dyDescent="0.25">
      <c r="B200" s="8"/>
      <c r="C200" s="8"/>
      <c r="D200" s="8"/>
      <c r="E200" s="8"/>
      <c r="F200" s="8"/>
      <c r="G200" s="8"/>
    </row>
    <row r="201" spans="2:7" ht="17.100000000000001" customHeight="1" x14ac:dyDescent="0.25">
      <c r="B201" s="8"/>
      <c r="C201" s="8"/>
      <c r="D201" s="8"/>
      <c r="E201" s="8"/>
      <c r="F201" s="8"/>
      <c r="G201" s="8"/>
    </row>
    <row r="202" spans="2:7" ht="17.100000000000001" customHeight="1" x14ac:dyDescent="0.25">
      <c r="B202" s="8"/>
      <c r="C202" s="8"/>
      <c r="D202" s="8"/>
      <c r="E202" s="8"/>
      <c r="F202" s="8"/>
      <c r="G202" s="8"/>
    </row>
    <row r="203" spans="2:7" ht="17.100000000000001" customHeight="1" x14ac:dyDescent="0.25">
      <c r="B203" s="8"/>
      <c r="C203" s="8"/>
      <c r="D203" s="8"/>
      <c r="E203" s="8"/>
      <c r="F203" s="8"/>
      <c r="G203" s="8"/>
    </row>
    <row r="204" spans="2:7" ht="17.100000000000001" customHeight="1" x14ac:dyDescent="0.25">
      <c r="B204" s="8"/>
      <c r="C204" s="8"/>
      <c r="D204" s="8"/>
      <c r="E204" s="8"/>
      <c r="F204" s="8"/>
      <c r="G204" s="8"/>
    </row>
    <row r="205" spans="2:7" ht="17.100000000000001" customHeight="1" x14ac:dyDescent="0.25">
      <c r="B205" s="8"/>
      <c r="C205" s="8"/>
      <c r="D205" s="8"/>
      <c r="E205" s="8"/>
      <c r="F205" s="8"/>
      <c r="G205" s="8"/>
    </row>
    <row r="206" spans="2:7" ht="17.100000000000001" customHeight="1" x14ac:dyDescent="0.25">
      <c r="B206" s="8"/>
      <c r="C206" s="8"/>
      <c r="D206" s="8"/>
      <c r="E206" s="8"/>
      <c r="F206" s="8"/>
      <c r="G206" s="8"/>
    </row>
    <row r="207" spans="2:7" ht="17.100000000000001" customHeight="1" x14ac:dyDescent="0.25">
      <c r="B207" s="8"/>
      <c r="C207" s="8"/>
      <c r="D207" s="8"/>
      <c r="E207" s="8"/>
      <c r="F207" s="8"/>
      <c r="G207" s="8"/>
    </row>
    <row r="208" spans="2:7" ht="17.100000000000001" customHeight="1" x14ac:dyDescent="0.25">
      <c r="B208" s="8"/>
      <c r="C208" s="8"/>
      <c r="D208" s="8"/>
      <c r="E208" s="8"/>
      <c r="F208" s="8"/>
      <c r="G208" s="8"/>
    </row>
    <row r="209" spans="2:7" ht="17.100000000000001" customHeight="1" x14ac:dyDescent="0.25">
      <c r="B209" s="8"/>
      <c r="C209" s="8"/>
      <c r="D209" s="8"/>
      <c r="E209" s="8"/>
      <c r="F209" s="8"/>
      <c r="G209" s="8"/>
    </row>
    <row r="210" spans="2:7" ht="17.100000000000001" customHeight="1" x14ac:dyDescent="0.25">
      <c r="B210" s="8"/>
      <c r="C210" s="8"/>
      <c r="D210" s="8"/>
      <c r="E210" s="8"/>
      <c r="F210" s="8"/>
      <c r="G210" s="8"/>
    </row>
    <row r="211" spans="2:7" ht="17.100000000000001" customHeight="1" x14ac:dyDescent="0.25">
      <c r="B211" s="8"/>
      <c r="C211" s="8"/>
      <c r="D211" s="8"/>
      <c r="E211" s="8"/>
      <c r="F211" s="8"/>
      <c r="G211" s="8"/>
    </row>
    <row r="212" spans="2:7" ht="17.100000000000001" customHeight="1" x14ac:dyDescent="0.25">
      <c r="B212" s="8"/>
      <c r="C212" s="8"/>
      <c r="D212" s="8"/>
      <c r="E212" s="8"/>
      <c r="F212" s="8"/>
      <c r="G212" s="8"/>
    </row>
    <row r="213" spans="2:7" ht="17.100000000000001" customHeight="1" x14ac:dyDescent="0.25">
      <c r="B213" s="8"/>
      <c r="C213" s="8"/>
      <c r="D213" s="8"/>
      <c r="E213" s="8"/>
      <c r="F213" s="8"/>
      <c r="G213" s="8"/>
    </row>
    <row r="214" spans="2:7" ht="17.100000000000001" customHeight="1" x14ac:dyDescent="0.25">
      <c r="B214" s="8"/>
      <c r="C214" s="8"/>
      <c r="D214" s="8"/>
      <c r="E214" s="8"/>
      <c r="F214" s="8"/>
      <c r="G214" s="8"/>
    </row>
    <row r="215" spans="2:7" ht="17.100000000000001" customHeight="1" x14ac:dyDescent="0.25">
      <c r="B215" s="8"/>
      <c r="C215" s="8"/>
      <c r="D215" s="8"/>
      <c r="E215" s="8"/>
      <c r="F215" s="8"/>
      <c r="G215" s="8"/>
    </row>
    <row r="216" spans="2:7" ht="17.100000000000001" customHeight="1" x14ac:dyDescent="0.25">
      <c r="B216" s="8"/>
      <c r="C216" s="8"/>
      <c r="D216" s="8"/>
      <c r="E216" s="8"/>
      <c r="F216" s="8"/>
      <c r="G216" s="8"/>
    </row>
    <row r="217" spans="2:7" ht="17.100000000000001" customHeight="1" x14ac:dyDescent="0.25">
      <c r="B217" s="8"/>
      <c r="C217" s="8"/>
      <c r="D217" s="8"/>
      <c r="E217" s="8"/>
      <c r="F217" s="8"/>
      <c r="G217" s="8"/>
    </row>
    <row r="218" spans="2:7" ht="17.100000000000001" customHeight="1" x14ac:dyDescent="0.25">
      <c r="B218" s="8"/>
      <c r="C218" s="8"/>
      <c r="D218" s="8"/>
      <c r="E218" s="8"/>
      <c r="F218" s="8"/>
      <c r="G218" s="8"/>
    </row>
    <row r="219" spans="2:7" ht="17.100000000000001" customHeight="1" x14ac:dyDescent="0.25">
      <c r="B219" s="8"/>
      <c r="C219" s="8"/>
      <c r="D219" s="8"/>
      <c r="E219" s="8"/>
      <c r="F219" s="8"/>
      <c r="G219" s="8"/>
    </row>
    <row r="220" spans="2:7" ht="17.100000000000001" customHeight="1" x14ac:dyDescent="0.25">
      <c r="B220" s="8"/>
      <c r="C220" s="8"/>
      <c r="D220" s="8"/>
      <c r="E220" s="8"/>
      <c r="F220" s="8"/>
      <c r="G220" s="8"/>
    </row>
    <row r="221" spans="2:7" ht="17.100000000000001" customHeight="1" x14ac:dyDescent="0.25">
      <c r="B221" s="8"/>
      <c r="C221" s="8"/>
      <c r="D221" s="8"/>
      <c r="E221" s="8"/>
      <c r="F221" s="8"/>
      <c r="G221" s="8"/>
    </row>
    <row r="222" spans="2:7" ht="17.100000000000001" customHeight="1" x14ac:dyDescent="0.25">
      <c r="B222" s="8"/>
      <c r="C222" s="8"/>
      <c r="D222" s="8"/>
      <c r="E222" s="8"/>
      <c r="F222" s="8"/>
      <c r="G222" s="8"/>
    </row>
    <row r="223" spans="2:7" ht="17.100000000000001" customHeight="1" x14ac:dyDescent="0.25">
      <c r="B223" s="8"/>
      <c r="C223" s="8"/>
      <c r="D223" s="8"/>
      <c r="E223" s="8"/>
      <c r="F223" s="8"/>
      <c r="G223" s="8"/>
    </row>
    <row r="224" spans="2:7" ht="17.100000000000001" customHeight="1" x14ac:dyDescent="0.25">
      <c r="B224" s="8"/>
      <c r="C224" s="8"/>
      <c r="D224" s="8"/>
      <c r="E224" s="8"/>
      <c r="F224" s="8"/>
      <c r="G224" s="8"/>
    </row>
    <row r="225" spans="2:7" ht="17.100000000000001" customHeight="1" x14ac:dyDescent="0.25">
      <c r="B225" s="8"/>
      <c r="C225" s="8"/>
      <c r="D225" s="8"/>
      <c r="E225" s="8"/>
      <c r="F225" s="8"/>
      <c r="G225" s="8"/>
    </row>
    <row r="226" spans="2:7" ht="17.100000000000001" customHeight="1" x14ac:dyDescent="0.25">
      <c r="B226" s="8"/>
      <c r="C226" s="8"/>
      <c r="D226" s="8"/>
      <c r="E226" s="8"/>
      <c r="F226" s="8"/>
      <c r="G226" s="8"/>
    </row>
    <row r="227" spans="2:7" ht="17.100000000000001" customHeight="1" x14ac:dyDescent="0.25">
      <c r="B227" s="8"/>
      <c r="C227" s="8"/>
      <c r="D227" s="8"/>
      <c r="E227" s="8"/>
      <c r="F227" s="8"/>
      <c r="G227" s="8"/>
    </row>
    <row r="228" spans="2:7" ht="17.100000000000001" customHeight="1" x14ac:dyDescent="0.25">
      <c r="B228" s="8"/>
      <c r="C228" s="8"/>
      <c r="D228" s="8"/>
      <c r="E228" s="8"/>
      <c r="F228" s="8"/>
      <c r="G228" s="8"/>
    </row>
    <row r="229" spans="2:7" ht="17.100000000000001" customHeight="1" x14ac:dyDescent="0.25">
      <c r="B229" s="8"/>
      <c r="C229" s="8"/>
      <c r="D229" s="8"/>
      <c r="E229" s="8"/>
      <c r="F229" s="8"/>
      <c r="G229" s="8"/>
    </row>
    <row r="230" spans="2:7" ht="17.100000000000001" customHeight="1" x14ac:dyDescent="0.25">
      <c r="B230" s="8"/>
      <c r="C230" s="8"/>
      <c r="D230" s="8"/>
      <c r="E230" s="8"/>
      <c r="F230" s="8"/>
      <c r="G230" s="8"/>
    </row>
    <row r="231" spans="2:7" ht="17.100000000000001" customHeight="1" x14ac:dyDescent="0.25">
      <c r="B231" s="8"/>
      <c r="C231" s="8"/>
      <c r="D231" s="8"/>
      <c r="E231" s="8"/>
      <c r="F231" s="8"/>
      <c r="G231" s="8"/>
    </row>
    <row r="232" spans="2:7" ht="17.100000000000001" customHeight="1" x14ac:dyDescent="0.25">
      <c r="B232" s="8"/>
      <c r="C232" s="8"/>
      <c r="D232" s="8"/>
      <c r="E232" s="8"/>
      <c r="F232" s="8"/>
      <c r="G232" s="8"/>
    </row>
    <row r="233" spans="2:7" ht="17.100000000000001" customHeight="1" x14ac:dyDescent="0.25">
      <c r="B233" s="8"/>
      <c r="C233" s="8"/>
      <c r="D233" s="8"/>
      <c r="E233" s="8"/>
      <c r="F233" s="8"/>
      <c r="G233" s="8"/>
    </row>
    <row r="234" spans="2:7" ht="17.100000000000001" customHeight="1" x14ac:dyDescent="0.25">
      <c r="B234" s="8"/>
      <c r="C234" s="8"/>
      <c r="D234" s="8"/>
      <c r="E234" s="8"/>
      <c r="F234" s="8"/>
      <c r="G234" s="8"/>
    </row>
    <row r="235" spans="2:7" ht="17.100000000000001" customHeight="1" x14ac:dyDescent="0.25">
      <c r="B235" s="8"/>
      <c r="C235" s="8"/>
      <c r="D235" s="8"/>
      <c r="E235" s="8"/>
      <c r="F235" s="8"/>
      <c r="G235" s="8"/>
    </row>
    <row r="236" spans="2:7" ht="17.100000000000001" customHeight="1" x14ac:dyDescent="0.25">
      <c r="B236" s="8"/>
      <c r="C236" s="8"/>
      <c r="D236" s="8"/>
      <c r="E236" s="8"/>
      <c r="F236" s="8"/>
      <c r="G236" s="8"/>
    </row>
    <row r="237" spans="2:7" ht="17.100000000000001" customHeight="1" x14ac:dyDescent="0.25">
      <c r="B237" s="8"/>
      <c r="C237" s="8"/>
      <c r="D237" s="8"/>
      <c r="E237" s="8"/>
      <c r="F237" s="8"/>
      <c r="G237" s="8"/>
    </row>
    <row r="238" spans="2:7" ht="17.100000000000001" customHeight="1" x14ac:dyDescent="0.25">
      <c r="B238" s="8"/>
      <c r="C238" s="8"/>
      <c r="D238" s="8"/>
      <c r="E238" s="8"/>
      <c r="F238" s="8"/>
      <c r="G238" s="8"/>
    </row>
    <row r="239" spans="2:7" ht="17.100000000000001" customHeight="1" x14ac:dyDescent="0.25">
      <c r="B239" s="8"/>
      <c r="C239" s="8"/>
      <c r="D239" s="8"/>
      <c r="E239" s="8"/>
      <c r="F239" s="8"/>
      <c r="G239" s="8"/>
    </row>
    <row r="240" spans="2:7" ht="17.100000000000001" customHeight="1" x14ac:dyDescent="0.25">
      <c r="B240" s="8"/>
      <c r="C240" s="8"/>
      <c r="D240" s="8"/>
      <c r="E240" s="8"/>
      <c r="F240" s="8"/>
      <c r="G240" s="8"/>
    </row>
    <row r="241" spans="2:7" ht="17.100000000000001" customHeight="1" x14ac:dyDescent="0.25">
      <c r="B241" s="8"/>
      <c r="C241" s="8"/>
      <c r="D241" s="8"/>
      <c r="E241" s="8"/>
      <c r="F241" s="8"/>
      <c r="G241" s="8"/>
    </row>
    <row r="242" spans="2:7" ht="17.100000000000001" customHeight="1" x14ac:dyDescent="0.25">
      <c r="B242" s="8"/>
      <c r="C242" s="8"/>
      <c r="D242" s="8"/>
      <c r="E242" s="8"/>
      <c r="F242" s="8"/>
      <c r="G242" s="8"/>
    </row>
    <row r="243" spans="2:7" ht="17.100000000000001" customHeight="1" x14ac:dyDescent="0.25">
      <c r="B243" s="8"/>
      <c r="C243" s="8"/>
      <c r="D243" s="8"/>
      <c r="E243" s="8"/>
      <c r="F243" s="8"/>
      <c r="G243" s="8"/>
    </row>
    <row r="244" spans="2:7" ht="17.100000000000001" customHeight="1" x14ac:dyDescent="0.25">
      <c r="B244" s="8"/>
      <c r="C244" s="8"/>
      <c r="D244" s="8"/>
      <c r="E244" s="8"/>
      <c r="F244" s="8"/>
      <c r="G244" s="8"/>
    </row>
    <row r="245" spans="2:7" ht="17.100000000000001" customHeight="1" x14ac:dyDescent="0.25">
      <c r="B245" s="8"/>
      <c r="C245" s="8"/>
      <c r="D245" s="8"/>
      <c r="E245" s="8"/>
      <c r="F245" s="8"/>
      <c r="G245" s="8"/>
    </row>
    <row r="246" spans="2:7" ht="17.100000000000001" customHeight="1" x14ac:dyDescent="0.25">
      <c r="B246" s="8"/>
      <c r="C246" s="8"/>
      <c r="D246" s="8"/>
      <c r="E246" s="8"/>
      <c r="F246" s="8"/>
      <c r="G246" s="8"/>
    </row>
    <row r="247" spans="2:7" ht="17.100000000000001" customHeight="1" x14ac:dyDescent="0.25">
      <c r="B247" s="8"/>
      <c r="C247" s="8"/>
      <c r="D247" s="8"/>
      <c r="E247" s="8"/>
      <c r="F247" s="8"/>
      <c r="G247" s="8"/>
    </row>
    <row r="248" spans="2:7" ht="17.100000000000001" customHeight="1" x14ac:dyDescent="0.25">
      <c r="B248" s="8"/>
      <c r="C248" s="8"/>
      <c r="D248" s="8"/>
      <c r="E248" s="8"/>
      <c r="F248" s="8"/>
      <c r="G248" s="8"/>
    </row>
    <row r="249" spans="2:7" ht="17.100000000000001" customHeight="1" x14ac:dyDescent="0.25">
      <c r="B249" s="8"/>
      <c r="C249" s="8"/>
      <c r="D249" s="8"/>
      <c r="E249" s="8"/>
      <c r="F249" s="8"/>
      <c r="G249" s="8"/>
    </row>
    <row r="250" spans="2:7" ht="17.100000000000001" customHeight="1" x14ac:dyDescent="0.25">
      <c r="B250" s="8"/>
      <c r="C250" s="8"/>
      <c r="D250" s="8"/>
      <c r="E250" s="8"/>
      <c r="F250" s="8"/>
      <c r="G250" s="8"/>
    </row>
    <row r="251" spans="2:7" ht="17.100000000000001" customHeight="1" x14ac:dyDescent="0.25">
      <c r="B251" s="8"/>
      <c r="C251" s="8"/>
      <c r="D251" s="8"/>
      <c r="E251" s="8"/>
      <c r="F251" s="8"/>
      <c r="G251" s="8"/>
    </row>
    <row r="252" spans="2:7" ht="17.100000000000001" customHeight="1" x14ac:dyDescent="0.25">
      <c r="B252" s="8"/>
      <c r="C252" s="8"/>
      <c r="D252" s="8"/>
      <c r="E252" s="8"/>
      <c r="F252" s="8"/>
      <c r="G252" s="8"/>
    </row>
    <row r="253" spans="2:7" ht="17.100000000000001" customHeight="1" x14ac:dyDescent="0.25">
      <c r="B253" s="8"/>
      <c r="C253" s="8"/>
      <c r="D253" s="8"/>
      <c r="E253" s="8"/>
      <c r="F253" s="8"/>
      <c r="G253" s="8"/>
    </row>
    <row r="254" spans="2:7" ht="17.100000000000001" customHeight="1" x14ac:dyDescent="0.25">
      <c r="B254" s="8"/>
      <c r="C254" s="8"/>
      <c r="D254" s="8"/>
      <c r="E254" s="8"/>
      <c r="F254" s="8"/>
      <c r="G254" s="8"/>
    </row>
    <row r="255" spans="2:7" ht="17.100000000000001" customHeight="1" x14ac:dyDescent="0.25">
      <c r="B255" s="8"/>
      <c r="C255" s="8"/>
      <c r="D255" s="8"/>
      <c r="E255" s="8"/>
      <c r="F255" s="8"/>
      <c r="G255" s="8"/>
    </row>
    <row r="256" spans="2:7" ht="17.100000000000001" customHeight="1" x14ac:dyDescent="0.25">
      <c r="B256" s="8"/>
      <c r="C256" s="8"/>
      <c r="D256" s="8"/>
      <c r="E256" s="8"/>
      <c r="F256" s="8"/>
      <c r="G256" s="8"/>
    </row>
    <row r="257" spans="2:7" ht="17.100000000000001" customHeight="1" x14ac:dyDescent="0.25">
      <c r="B257" s="8"/>
      <c r="C257" s="8"/>
      <c r="D257" s="8"/>
      <c r="E257" s="8"/>
      <c r="F257" s="8"/>
      <c r="G257" s="8"/>
    </row>
    <row r="258" spans="2:7" ht="17.100000000000001" customHeight="1" x14ac:dyDescent="0.25">
      <c r="B258" s="8"/>
      <c r="C258" s="8"/>
      <c r="D258" s="8"/>
      <c r="E258" s="8"/>
      <c r="F258" s="8"/>
      <c r="G258" s="8"/>
    </row>
    <row r="259" spans="2:7" ht="17.100000000000001" customHeight="1" x14ac:dyDescent="0.25">
      <c r="B259" s="8"/>
      <c r="C259" s="8"/>
      <c r="D259" s="8"/>
      <c r="E259" s="8"/>
      <c r="F259" s="8"/>
      <c r="G259" s="8"/>
    </row>
    <row r="260" spans="2:7" ht="17.100000000000001" customHeight="1" x14ac:dyDescent="0.25">
      <c r="B260" s="8"/>
      <c r="C260" s="8"/>
      <c r="D260" s="8"/>
      <c r="E260" s="8"/>
      <c r="F260" s="8"/>
      <c r="G260" s="8"/>
    </row>
    <row r="261" spans="2:7" ht="17.100000000000001" customHeight="1" x14ac:dyDescent="0.25">
      <c r="B261" s="8"/>
      <c r="C261" s="8"/>
      <c r="D261" s="8"/>
      <c r="E261" s="8"/>
      <c r="F261" s="8"/>
      <c r="G261" s="8"/>
    </row>
    <row r="262" spans="2:7" ht="17.100000000000001" customHeight="1" x14ac:dyDescent="0.25">
      <c r="B262" s="8"/>
      <c r="C262" s="8"/>
      <c r="D262" s="8"/>
      <c r="E262" s="8"/>
      <c r="F262" s="8"/>
      <c r="G262" s="8"/>
    </row>
    <row r="263" spans="2:7" ht="17.100000000000001" customHeight="1" x14ac:dyDescent="0.25">
      <c r="B263" s="8"/>
      <c r="C263" s="8"/>
      <c r="D263" s="8"/>
      <c r="E263" s="8"/>
      <c r="F263" s="8"/>
      <c r="G263" s="8"/>
    </row>
    <row r="264" spans="2:7" ht="17.100000000000001" customHeight="1" x14ac:dyDescent="0.25">
      <c r="B264" s="8"/>
      <c r="C264" s="8"/>
      <c r="D264" s="8"/>
      <c r="E264" s="8"/>
      <c r="F264" s="8"/>
      <c r="G264" s="8"/>
    </row>
    <row r="265" spans="2:7" ht="17.100000000000001" customHeight="1" x14ac:dyDescent="0.25">
      <c r="B265" s="8"/>
      <c r="C265" s="8"/>
      <c r="D265" s="8"/>
      <c r="E265" s="8"/>
      <c r="F265" s="8"/>
      <c r="G265" s="8"/>
    </row>
    <row r="266" spans="2:7" ht="17.100000000000001" customHeight="1" x14ac:dyDescent="0.25">
      <c r="B266" s="8"/>
      <c r="C266" s="8"/>
      <c r="D266" s="8"/>
      <c r="E266" s="8"/>
      <c r="F266" s="8"/>
      <c r="G266" s="8"/>
    </row>
    <row r="267" spans="2:7" ht="17.100000000000001" customHeight="1" x14ac:dyDescent="0.25">
      <c r="B267" s="8"/>
      <c r="C267" s="8"/>
      <c r="D267" s="8"/>
      <c r="E267" s="8"/>
      <c r="F267" s="8"/>
      <c r="G267" s="8"/>
    </row>
    <row r="268" spans="2:7" ht="17.100000000000001" customHeight="1" x14ac:dyDescent="0.25">
      <c r="B268" s="8"/>
      <c r="C268" s="8"/>
      <c r="D268" s="8"/>
      <c r="E268" s="8"/>
      <c r="F268" s="8"/>
      <c r="G268" s="8"/>
    </row>
    <row r="269" spans="2:7" ht="17.100000000000001" customHeight="1" x14ac:dyDescent="0.25">
      <c r="B269" s="8"/>
      <c r="C269" s="8"/>
      <c r="D269" s="8"/>
      <c r="E269" s="8"/>
      <c r="F269" s="8"/>
      <c r="G269" s="8"/>
    </row>
    <row r="270" spans="2:7" ht="17.100000000000001" customHeight="1" x14ac:dyDescent="0.25">
      <c r="B270" s="8"/>
      <c r="C270" s="8"/>
      <c r="D270" s="8"/>
      <c r="E270" s="8"/>
      <c r="F270" s="8"/>
      <c r="G270" s="8"/>
    </row>
    <row r="271" spans="2:7" ht="17.100000000000001" customHeight="1" x14ac:dyDescent="0.25">
      <c r="B271" s="8"/>
      <c r="C271" s="8"/>
      <c r="D271" s="8"/>
      <c r="E271" s="8"/>
      <c r="F271" s="8"/>
      <c r="G271" s="8"/>
    </row>
    <row r="272" spans="2:7" ht="17.100000000000001" customHeight="1" x14ac:dyDescent="0.25">
      <c r="B272" s="8"/>
      <c r="C272" s="8"/>
      <c r="D272" s="8"/>
      <c r="E272" s="8"/>
      <c r="F272" s="8"/>
      <c r="G272" s="8"/>
    </row>
    <row r="273" spans="2:7" ht="17.100000000000001" customHeight="1" x14ac:dyDescent="0.25">
      <c r="B273" s="8"/>
      <c r="C273" s="8"/>
      <c r="D273" s="8"/>
      <c r="E273" s="8"/>
      <c r="F273" s="8"/>
      <c r="G273" s="8"/>
    </row>
    <row r="274" spans="2:7" ht="17.100000000000001" customHeight="1" x14ac:dyDescent="0.25">
      <c r="B274" s="8"/>
      <c r="C274" s="8"/>
      <c r="D274" s="8"/>
      <c r="E274" s="8"/>
      <c r="F274" s="8"/>
      <c r="G274" s="8"/>
    </row>
    <row r="275" spans="2:7" ht="17.100000000000001" customHeight="1" x14ac:dyDescent="0.25">
      <c r="B275" s="8"/>
      <c r="C275" s="8"/>
      <c r="D275" s="8"/>
      <c r="E275" s="8"/>
      <c r="F275" s="8"/>
      <c r="G275" s="8"/>
    </row>
    <row r="276" spans="2:7" ht="17.100000000000001" customHeight="1" x14ac:dyDescent="0.25">
      <c r="B276" s="8"/>
      <c r="C276" s="8"/>
      <c r="D276" s="8"/>
      <c r="E276" s="8"/>
      <c r="F276" s="8"/>
      <c r="G276" s="8"/>
    </row>
    <row r="277" spans="2:7" ht="17.100000000000001" customHeight="1" x14ac:dyDescent="0.25">
      <c r="B277" s="8"/>
      <c r="C277" s="8"/>
      <c r="D277" s="8"/>
      <c r="E277" s="8"/>
      <c r="F277" s="8"/>
      <c r="G277" s="8"/>
    </row>
    <row r="278" spans="2:7" ht="17.100000000000001" customHeight="1" x14ac:dyDescent="0.25">
      <c r="B278" s="8"/>
      <c r="C278" s="8"/>
      <c r="D278" s="8"/>
      <c r="E278" s="8"/>
      <c r="F278" s="8"/>
      <c r="G278" s="8"/>
    </row>
    <row r="279" spans="2:7" ht="17.100000000000001" customHeight="1" x14ac:dyDescent="0.25">
      <c r="B279" s="8"/>
      <c r="C279" s="8"/>
      <c r="D279" s="8"/>
      <c r="E279" s="8"/>
      <c r="F279" s="8"/>
      <c r="G279" s="8"/>
    </row>
    <row r="280" spans="2:7" ht="17.100000000000001" customHeight="1" x14ac:dyDescent="0.25">
      <c r="B280" s="8"/>
      <c r="C280" s="8"/>
      <c r="D280" s="8"/>
      <c r="E280" s="8"/>
      <c r="F280" s="8"/>
      <c r="G280" s="8"/>
    </row>
    <row r="281" spans="2:7" ht="17.100000000000001" customHeight="1" x14ac:dyDescent="0.25">
      <c r="B281" s="8"/>
      <c r="C281" s="8"/>
      <c r="D281" s="8"/>
      <c r="E281" s="8"/>
      <c r="F281" s="8"/>
      <c r="G281" s="8"/>
    </row>
    <row r="282" spans="2:7" ht="17.100000000000001" customHeight="1" x14ac:dyDescent="0.25">
      <c r="B282" s="8"/>
      <c r="C282" s="8"/>
      <c r="D282" s="8"/>
      <c r="E282" s="8"/>
      <c r="F282" s="8"/>
      <c r="G282" s="8"/>
    </row>
    <row r="283" spans="2:7" ht="17.100000000000001" customHeight="1" x14ac:dyDescent="0.25">
      <c r="B283" s="8"/>
      <c r="C283" s="8"/>
      <c r="D283" s="8"/>
      <c r="E283" s="8"/>
      <c r="F283" s="8"/>
      <c r="G283" s="8"/>
    </row>
    <row r="284" spans="2:7" ht="17.100000000000001" customHeight="1" x14ac:dyDescent="0.25">
      <c r="B284" s="8"/>
      <c r="C284" s="8"/>
      <c r="D284" s="8"/>
      <c r="E284" s="8"/>
      <c r="F284" s="8"/>
      <c r="G284" s="8"/>
    </row>
    <row r="285" spans="2:7" ht="17.100000000000001" customHeight="1" x14ac:dyDescent="0.25">
      <c r="B285" s="8"/>
      <c r="C285" s="8"/>
      <c r="D285" s="8"/>
      <c r="E285" s="8"/>
      <c r="F285" s="8"/>
      <c r="G285" s="8"/>
    </row>
    <row r="286" spans="2:7" ht="17.100000000000001" customHeight="1" x14ac:dyDescent="0.25">
      <c r="B286" s="8"/>
      <c r="C286" s="8"/>
      <c r="D286" s="8"/>
      <c r="E286" s="8"/>
      <c r="F286" s="8"/>
      <c r="G286" s="8"/>
    </row>
    <row r="287" spans="2:7" ht="17.100000000000001" customHeight="1" x14ac:dyDescent="0.25">
      <c r="B287" s="8"/>
      <c r="C287" s="8"/>
      <c r="D287" s="8"/>
      <c r="E287" s="8"/>
      <c r="F287" s="8"/>
      <c r="G287" s="8"/>
    </row>
    <row r="288" spans="2:7" ht="17.100000000000001" customHeight="1" x14ac:dyDescent="0.25">
      <c r="B288" s="8"/>
      <c r="C288" s="8"/>
      <c r="D288" s="8"/>
      <c r="E288" s="8"/>
      <c r="F288" s="8"/>
      <c r="G288" s="8"/>
    </row>
    <row r="289" spans="2:7" ht="17.100000000000001" customHeight="1" x14ac:dyDescent="0.25">
      <c r="B289" s="8"/>
      <c r="C289" s="8"/>
      <c r="D289" s="8"/>
      <c r="E289" s="8"/>
      <c r="F289" s="8"/>
      <c r="G289" s="8"/>
    </row>
    <row r="290" spans="2:7" ht="17.100000000000001" customHeight="1" x14ac:dyDescent="0.25">
      <c r="B290" s="8"/>
      <c r="C290" s="8"/>
      <c r="D290" s="8"/>
      <c r="E290" s="8"/>
      <c r="F290" s="8"/>
      <c r="G290" s="8"/>
    </row>
    <row r="291" spans="2:7" ht="17.100000000000001" customHeight="1" x14ac:dyDescent="0.25">
      <c r="B291" s="8"/>
      <c r="C291" s="8"/>
      <c r="D291" s="8"/>
      <c r="E291" s="8"/>
      <c r="F291" s="8"/>
      <c r="G291" s="8"/>
    </row>
    <row r="292" spans="2:7" ht="17.100000000000001" customHeight="1" x14ac:dyDescent="0.25">
      <c r="B292" s="8"/>
      <c r="C292" s="8"/>
      <c r="D292" s="8"/>
      <c r="E292" s="8"/>
      <c r="F292" s="8"/>
      <c r="G292" s="8"/>
    </row>
    <row r="293" spans="2:7" ht="17.100000000000001" customHeight="1" x14ac:dyDescent="0.25">
      <c r="B293" s="8"/>
      <c r="C293" s="8"/>
      <c r="D293" s="8"/>
      <c r="E293" s="8"/>
      <c r="F293" s="8"/>
      <c r="G293" s="8"/>
    </row>
    <row r="294" spans="2:7" ht="17.100000000000001" customHeight="1" x14ac:dyDescent="0.25">
      <c r="B294" s="8"/>
      <c r="C294" s="8"/>
      <c r="D294" s="8"/>
      <c r="E294" s="8"/>
      <c r="F294" s="8"/>
      <c r="G294" s="8"/>
    </row>
    <row r="295" spans="2:7" ht="17.100000000000001" customHeight="1" x14ac:dyDescent="0.25">
      <c r="B295" s="8"/>
      <c r="C295" s="8"/>
      <c r="D295" s="8"/>
      <c r="E295" s="8"/>
      <c r="F295" s="8"/>
      <c r="G295" s="8"/>
    </row>
    <row r="296" spans="2:7" ht="17.100000000000001" customHeight="1" x14ac:dyDescent="0.25">
      <c r="B296" s="8"/>
      <c r="C296" s="8"/>
      <c r="D296" s="8"/>
      <c r="E296" s="8"/>
      <c r="F296" s="8"/>
      <c r="G296" s="8"/>
    </row>
  </sheetData>
  <sheetProtection algorithmName="SHA-512" hashValue="XRaLnUu54XL9A8J/5eslIqVQX1zAuIgP/QhqKYTEPErPXKs26m19H0UHjTSD4Gov/8AoWRvfyxoDncWZ0rArXA==" saltValue="yL4BRwkK7hRwf+ROcdO2/Q==" spinCount="100000" sheet="1" formatCells="0" formatColumns="0" formatRows="0"/>
  <mergeCells count="13">
    <mergeCell ref="A3:H3"/>
    <mergeCell ref="A4:H4"/>
    <mergeCell ref="A5:H5"/>
    <mergeCell ref="D6:G6"/>
    <mergeCell ref="C6:C7"/>
    <mergeCell ref="A83:A84"/>
    <mergeCell ref="A8:A22"/>
    <mergeCell ref="A89:B89"/>
    <mergeCell ref="A86:A88"/>
    <mergeCell ref="A23:A28"/>
    <mergeCell ref="A63:A82"/>
    <mergeCell ref="A49:A62"/>
    <mergeCell ref="A29:A48"/>
  </mergeCells>
  <printOptions horizontalCentered="1"/>
  <pageMargins left="0.25" right="0.25" top="0.27" bottom="0.56000000000000005" header="0.18" footer="0.18"/>
  <pageSetup scale="40" orientation="portrait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C1:Q130"/>
  <sheetViews>
    <sheetView showZeros="0" topLeftCell="C23" zoomScale="70" zoomScaleNormal="70" zoomScaleSheetLayoutView="70" workbookViewId="0">
      <selection activeCell="E31" sqref="E31"/>
    </sheetView>
  </sheetViews>
  <sheetFormatPr defaultColWidth="8.85546875" defaultRowHeight="12.75" x14ac:dyDescent="0.2"/>
  <cols>
    <col min="1" max="2" width="0" hidden="1" customWidth="1"/>
    <col min="3" max="3" width="65.42578125" customWidth="1"/>
    <col min="4" max="8" width="17.42578125" customWidth="1"/>
  </cols>
  <sheetData>
    <row r="1" spans="3:8" ht="69.599999999999994" customHeight="1" x14ac:dyDescent="0.2">
      <c r="C1" s="399" t="s">
        <v>41</v>
      </c>
      <c r="D1" s="34"/>
      <c r="E1" s="34"/>
      <c r="F1" s="34"/>
      <c r="G1" s="34"/>
      <c r="H1" s="155">
        <f>Revenue!H1</f>
        <v>0</v>
      </c>
    </row>
    <row r="2" spans="3:8" s="454" customFormat="1" ht="23.1" customHeight="1" x14ac:dyDescent="0.35">
      <c r="C2" s="756" t="str">
        <f>Revenue!A3</f>
        <v>SAN JOAQUIN COUNCIL OF GOVERNMENTS (SJCOG)</v>
      </c>
      <c r="D2" s="756"/>
      <c r="E2" s="756"/>
      <c r="F2" s="756"/>
      <c r="G2" s="756"/>
      <c r="H2" s="756"/>
    </row>
    <row r="3" spans="3:8" s="454" customFormat="1" ht="23.1" customHeight="1" x14ac:dyDescent="0.35">
      <c r="C3" s="757" t="str">
        <f>+Revenue!A4</f>
        <v>2025 Federal Transportation Improvement Program (FTIP)</v>
      </c>
      <c r="D3" s="757"/>
      <c r="E3" s="757"/>
      <c r="F3" s="757"/>
      <c r="G3" s="757"/>
      <c r="H3" s="757"/>
    </row>
    <row r="4" spans="3:8" s="454" customFormat="1" ht="23.1" customHeight="1" x14ac:dyDescent="0.35">
      <c r="C4" s="758" t="s">
        <v>31</v>
      </c>
      <c r="D4" s="758"/>
      <c r="E4" s="758"/>
      <c r="F4" s="758"/>
      <c r="G4" s="758"/>
      <c r="H4" s="758"/>
    </row>
    <row r="5" spans="3:8" ht="18" customHeight="1" x14ac:dyDescent="0.3">
      <c r="C5" s="38"/>
      <c r="D5" s="39"/>
      <c r="E5" s="67"/>
      <c r="F5" s="67"/>
      <c r="G5" s="67"/>
      <c r="H5" s="67"/>
    </row>
    <row r="6" spans="3:8" ht="18" customHeight="1" x14ac:dyDescent="0.3">
      <c r="C6" s="38" t="s">
        <v>27</v>
      </c>
      <c r="D6" s="39"/>
      <c r="E6" s="67"/>
      <c r="F6" s="67"/>
      <c r="G6" s="67"/>
      <c r="H6" s="67"/>
    </row>
    <row r="7" spans="3:8" ht="18" customHeight="1" x14ac:dyDescent="0.3">
      <c r="C7" s="734" t="s">
        <v>22</v>
      </c>
      <c r="D7" s="55" t="s">
        <v>137</v>
      </c>
      <c r="E7" s="96"/>
      <c r="F7" s="96"/>
      <c r="G7" s="96"/>
      <c r="H7" s="129" t="s">
        <v>54</v>
      </c>
    </row>
    <row r="8" spans="3:8" ht="18" customHeight="1" x14ac:dyDescent="0.2">
      <c r="C8" s="735"/>
      <c r="D8" s="153" t="s">
        <v>139</v>
      </c>
      <c r="E8" s="152" t="s">
        <v>140</v>
      </c>
      <c r="F8" s="153" t="s">
        <v>142</v>
      </c>
      <c r="G8" s="151" t="s">
        <v>143</v>
      </c>
      <c r="H8" s="130" t="s">
        <v>55</v>
      </c>
    </row>
    <row r="9" spans="3:8" ht="18" customHeight="1" x14ac:dyDescent="0.3">
      <c r="C9" s="651" t="s">
        <v>185</v>
      </c>
      <c r="D9" s="652">
        <f>3371.587+4000</f>
        <v>7371.5869999999995</v>
      </c>
      <c r="E9" s="653"/>
      <c r="F9" s="652"/>
      <c r="G9" s="653"/>
      <c r="H9" s="654">
        <f t="shared" ref="H9:H18" si="0">+D9+E9+F9+G9</f>
        <v>7371.5869999999995</v>
      </c>
    </row>
    <row r="10" spans="3:8" ht="18" hidden="1" customHeight="1" x14ac:dyDescent="0.25">
      <c r="C10" s="115"/>
      <c r="D10" s="160"/>
      <c r="E10" s="161"/>
      <c r="F10" s="160"/>
      <c r="G10" s="161"/>
      <c r="H10" s="108">
        <f t="shared" si="0"/>
        <v>0</v>
      </c>
    </row>
    <row r="11" spans="3:8" ht="18" hidden="1" customHeight="1" x14ac:dyDescent="0.25">
      <c r="C11" s="116"/>
      <c r="D11" s="149"/>
      <c r="E11" s="111"/>
      <c r="F11" s="149"/>
      <c r="G11" s="104"/>
      <c r="H11" s="108">
        <f t="shared" si="0"/>
        <v>0</v>
      </c>
    </row>
    <row r="12" spans="3:8" ht="18" hidden="1" customHeight="1" x14ac:dyDescent="0.25">
      <c r="C12" s="116"/>
      <c r="D12" s="149"/>
      <c r="E12" s="111"/>
      <c r="F12" s="149"/>
      <c r="G12" s="104"/>
      <c r="H12" s="108">
        <f t="shared" si="0"/>
        <v>0</v>
      </c>
    </row>
    <row r="13" spans="3:8" ht="18" hidden="1" customHeight="1" x14ac:dyDescent="0.25">
      <c r="C13" s="116"/>
      <c r="D13" s="149"/>
      <c r="E13" s="111"/>
      <c r="F13" s="149"/>
      <c r="G13" s="104"/>
      <c r="H13" s="108">
        <f t="shared" si="0"/>
        <v>0</v>
      </c>
    </row>
    <row r="14" spans="3:8" ht="18" hidden="1" customHeight="1" x14ac:dyDescent="0.25">
      <c r="C14" s="116"/>
      <c r="D14" s="149"/>
      <c r="E14" s="111"/>
      <c r="F14" s="149"/>
      <c r="G14" s="104"/>
      <c r="H14" s="108">
        <f t="shared" si="0"/>
        <v>0</v>
      </c>
    </row>
    <row r="15" spans="3:8" ht="18" hidden="1" customHeight="1" x14ac:dyDescent="0.25">
      <c r="C15" s="116"/>
      <c r="D15" s="149"/>
      <c r="E15" s="111"/>
      <c r="F15" s="149"/>
      <c r="G15" s="104"/>
      <c r="H15" s="108">
        <f t="shared" si="0"/>
        <v>0</v>
      </c>
    </row>
    <row r="16" spans="3:8" ht="18" hidden="1" customHeight="1" x14ac:dyDescent="0.25">
      <c r="C16" s="116"/>
      <c r="D16" s="149"/>
      <c r="E16" s="111"/>
      <c r="F16" s="149"/>
      <c r="G16" s="104"/>
      <c r="H16" s="108">
        <f t="shared" si="0"/>
        <v>0</v>
      </c>
    </row>
    <row r="17" spans="3:8" ht="18" hidden="1" customHeight="1" x14ac:dyDescent="0.25">
      <c r="C17" s="116"/>
      <c r="D17" s="149"/>
      <c r="E17" s="111"/>
      <c r="F17" s="149"/>
      <c r="G17" s="104"/>
      <c r="H17" s="108">
        <f t="shared" si="0"/>
        <v>0</v>
      </c>
    </row>
    <row r="18" spans="3:8" ht="18" hidden="1" customHeight="1" x14ac:dyDescent="0.25">
      <c r="C18" s="117"/>
      <c r="D18" s="127"/>
      <c r="E18" s="112"/>
      <c r="F18" s="127"/>
      <c r="G18" s="105"/>
      <c r="H18" s="108">
        <f t="shared" si="0"/>
        <v>0</v>
      </c>
    </row>
    <row r="19" spans="3:8" ht="18" customHeight="1" x14ac:dyDescent="0.25">
      <c r="C19" s="146" t="s">
        <v>12</v>
      </c>
      <c r="D19" s="154">
        <f>SUM(D9:D18)</f>
        <v>7371.5869999999995</v>
      </c>
      <c r="E19" s="154">
        <f>SUM(E9:E18)</f>
        <v>0</v>
      </c>
      <c r="F19" s="154">
        <f>SUM(F9:F18)</f>
        <v>0</v>
      </c>
      <c r="G19" s="154">
        <f>SUM(G9:G18)</f>
        <v>0</v>
      </c>
      <c r="H19" s="144">
        <f>SUM(H9:H18)</f>
        <v>7371.5869999999995</v>
      </c>
    </row>
    <row r="20" spans="3:8" ht="18" customHeight="1" x14ac:dyDescent="0.25">
      <c r="C20" s="57"/>
      <c r="D20" s="80"/>
      <c r="E20" s="80"/>
      <c r="F20" s="80"/>
      <c r="G20" s="80"/>
      <c r="H20" s="81"/>
    </row>
    <row r="21" spans="3:8" ht="18" customHeight="1" x14ac:dyDescent="0.3">
      <c r="C21" s="58" t="s">
        <v>28</v>
      </c>
      <c r="D21" s="82"/>
      <c r="E21" s="82"/>
      <c r="F21" s="82"/>
      <c r="G21" s="82"/>
      <c r="H21" s="83"/>
    </row>
    <row r="22" spans="3:8" ht="18" customHeight="1" x14ac:dyDescent="0.25">
      <c r="C22" s="736" t="s">
        <v>23</v>
      </c>
      <c r="D22" s="85" t="str">
        <f>D7</f>
        <v>4 YEAR (FTIP Period)</v>
      </c>
      <c r="E22" s="84"/>
      <c r="F22" s="85"/>
      <c r="G22" s="84"/>
      <c r="H22" s="113" t="s">
        <v>54</v>
      </c>
    </row>
    <row r="23" spans="3:8" ht="18" customHeight="1" x14ac:dyDescent="0.2">
      <c r="C23" s="737"/>
      <c r="D23" s="153" t="str">
        <f>+D8</f>
        <v>FY 2025</v>
      </c>
      <c r="E23" s="153" t="str">
        <f t="shared" ref="E23:G23" si="1">+E8</f>
        <v>FY 2026</v>
      </c>
      <c r="F23" s="153" t="str">
        <f t="shared" si="1"/>
        <v>FY 2027</v>
      </c>
      <c r="G23" s="153" t="str">
        <f t="shared" si="1"/>
        <v>FY 2028</v>
      </c>
      <c r="H23" s="106" t="s">
        <v>55</v>
      </c>
    </row>
    <row r="24" spans="3:8" ht="18" customHeight="1" x14ac:dyDescent="0.3">
      <c r="C24" s="573" t="s">
        <v>178</v>
      </c>
      <c r="D24" s="576">
        <v>8446.7970000000005</v>
      </c>
      <c r="E24" s="577">
        <v>9722.5349999999999</v>
      </c>
      <c r="F24" s="576">
        <v>6569.174</v>
      </c>
      <c r="G24" s="577">
        <v>6243.7460000000001</v>
      </c>
      <c r="H24" s="575">
        <f t="shared" ref="H24:H43" si="2">+D24+E24+F24+G24</f>
        <v>30982.252</v>
      </c>
    </row>
    <row r="25" spans="3:8" ht="18" customHeight="1" x14ac:dyDescent="0.3">
      <c r="C25" s="616" t="s">
        <v>182</v>
      </c>
      <c r="D25" s="111"/>
      <c r="E25" s="612">
        <v>150</v>
      </c>
      <c r="F25" s="111"/>
      <c r="G25" s="149"/>
      <c r="H25" s="108">
        <f t="shared" si="2"/>
        <v>150</v>
      </c>
    </row>
    <row r="26" spans="3:8" ht="18" customHeight="1" x14ac:dyDescent="0.3">
      <c r="C26" s="618" t="s">
        <v>183</v>
      </c>
      <c r="D26" s="619">
        <v>86</v>
      </c>
      <c r="E26" s="612">
        <v>86</v>
      </c>
      <c r="F26" s="111"/>
      <c r="G26" s="149"/>
      <c r="H26" s="108">
        <f t="shared" si="2"/>
        <v>172</v>
      </c>
    </row>
    <row r="27" spans="3:8" ht="18" hidden="1" customHeight="1" x14ac:dyDescent="0.25">
      <c r="C27" s="63"/>
      <c r="D27" s="111"/>
      <c r="E27" s="149"/>
      <c r="F27" s="111"/>
      <c r="G27" s="149"/>
      <c r="H27" s="108">
        <f t="shared" si="2"/>
        <v>0</v>
      </c>
    </row>
    <row r="28" spans="3:8" ht="18" hidden="1" customHeight="1" x14ac:dyDescent="0.25">
      <c r="C28" s="63"/>
      <c r="D28" s="111"/>
      <c r="E28" s="149"/>
      <c r="F28" s="111"/>
      <c r="G28" s="149"/>
      <c r="H28" s="108">
        <f t="shared" si="2"/>
        <v>0</v>
      </c>
    </row>
    <row r="29" spans="3:8" ht="18" hidden="1" customHeight="1" x14ac:dyDescent="0.25">
      <c r="C29" s="63"/>
      <c r="D29" s="111"/>
      <c r="E29" s="149"/>
      <c r="F29" s="111"/>
      <c r="G29" s="149"/>
      <c r="H29" s="108">
        <f t="shared" si="2"/>
        <v>0</v>
      </c>
    </row>
    <row r="30" spans="3:8" ht="18" hidden="1" customHeight="1" x14ac:dyDescent="0.25">
      <c r="C30" s="63"/>
      <c r="D30" s="111"/>
      <c r="E30" s="149"/>
      <c r="F30" s="111"/>
      <c r="G30" s="149"/>
      <c r="H30" s="108">
        <f t="shared" si="2"/>
        <v>0</v>
      </c>
    </row>
    <row r="31" spans="3:8" ht="18" hidden="1" customHeight="1" x14ac:dyDescent="0.25">
      <c r="C31" s="63"/>
      <c r="D31" s="111"/>
      <c r="E31" s="149"/>
      <c r="F31" s="111"/>
      <c r="G31" s="149"/>
      <c r="H31" s="108">
        <f t="shared" si="2"/>
        <v>0</v>
      </c>
    </row>
    <row r="32" spans="3:8" ht="18" hidden="1" customHeight="1" x14ac:dyDescent="0.25">
      <c r="C32" s="63"/>
      <c r="D32" s="111"/>
      <c r="E32" s="149"/>
      <c r="F32" s="111"/>
      <c r="G32" s="149"/>
      <c r="H32" s="108">
        <f t="shared" si="2"/>
        <v>0</v>
      </c>
    </row>
    <row r="33" spans="3:8" ht="18" hidden="1" customHeight="1" x14ac:dyDescent="0.25">
      <c r="C33" s="63"/>
      <c r="D33" s="111"/>
      <c r="E33" s="149"/>
      <c r="F33" s="111"/>
      <c r="G33" s="149"/>
      <c r="H33" s="108">
        <f t="shared" si="2"/>
        <v>0</v>
      </c>
    </row>
    <row r="34" spans="3:8" ht="18" hidden="1" customHeight="1" x14ac:dyDescent="0.25">
      <c r="C34" s="63"/>
      <c r="D34" s="111"/>
      <c r="E34" s="149"/>
      <c r="F34" s="111"/>
      <c r="G34" s="149"/>
      <c r="H34" s="108">
        <f t="shared" si="2"/>
        <v>0</v>
      </c>
    </row>
    <row r="35" spans="3:8" ht="18" hidden="1" customHeight="1" x14ac:dyDescent="0.25">
      <c r="C35" s="63"/>
      <c r="D35" s="111"/>
      <c r="E35" s="149"/>
      <c r="F35" s="111"/>
      <c r="G35" s="149"/>
      <c r="H35" s="108">
        <f t="shared" si="2"/>
        <v>0</v>
      </c>
    </row>
    <row r="36" spans="3:8" ht="18" hidden="1" customHeight="1" x14ac:dyDescent="0.25">
      <c r="C36" s="63"/>
      <c r="D36" s="111"/>
      <c r="E36" s="149"/>
      <c r="F36" s="111"/>
      <c r="G36" s="149"/>
      <c r="H36" s="108">
        <f t="shared" si="2"/>
        <v>0</v>
      </c>
    </row>
    <row r="37" spans="3:8" ht="18" hidden="1" customHeight="1" x14ac:dyDescent="0.25">
      <c r="C37" s="63"/>
      <c r="D37" s="111"/>
      <c r="E37" s="149"/>
      <c r="F37" s="111"/>
      <c r="G37" s="149"/>
      <c r="H37" s="108">
        <f t="shared" si="2"/>
        <v>0</v>
      </c>
    </row>
    <row r="38" spans="3:8" ht="18" hidden="1" customHeight="1" x14ac:dyDescent="0.25">
      <c r="C38" s="63"/>
      <c r="D38" s="111"/>
      <c r="E38" s="149"/>
      <c r="F38" s="111"/>
      <c r="G38" s="149"/>
      <c r="H38" s="108">
        <f t="shared" si="2"/>
        <v>0</v>
      </c>
    </row>
    <row r="39" spans="3:8" ht="18" hidden="1" customHeight="1" x14ac:dyDescent="0.25">
      <c r="C39" s="63"/>
      <c r="D39" s="111"/>
      <c r="E39" s="149"/>
      <c r="F39" s="111"/>
      <c r="G39" s="149"/>
      <c r="H39" s="108">
        <f t="shared" si="2"/>
        <v>0</v>
      </c>
    </row>
    <row r="40" spans="3:8" ht="18" hidden="1" customHeight="1" x14ac:dyDescent="0.25">
      <c r="C40" s="63"/>
      <c r="D40" s="111"/>
      <c r="E40" s="149"/>
      <c r="F40" s="111"/>
      <c r="G40" s="149"/>
      <c r="H40" s="108">
        <f t="shared" si="2"/>
        <v>0</v>
      </c>
    </row>
    <row r="41" spans="3:8" ht="18" hidden="1" customHeight="1" x14ac:dyDescent="0.25">
      <c r="C41" s="63"/>
      <c r="D41" s="111"/>
      <c r="E41" s="149"/>
      <c r="F41" s="111"/>
      <c r="G41" s="149"/>
      <c r="H41" s="108">
        <f t="shared" si="2"/>
        <v>0</v>
      </c>
    </row>
    <row r="42" spans="3:8" ht="18" hidden="1" customHeight="1" x14ac:dyDescent="0.25">
      <c r="C42" s="63"/>
      <c r="D42" s="111"/>
      <c r="E42" s="149"/>
      <c r="F42" s="111"/>
      <c r="G42" s="149"/>
      <c r="H42" s="108">
        <f t="shared" si="2"/>
        <v>0</v>
      </c>
    </row>
    <row r="43" spans="3:8" ht="18" hidden="1" customHeight="1" x14ac:dyDescent="0.25">
      <c r="C43" s="64"/>
      <c r="D43" s="112"/>
      <c r="E43" s="127"/>
      <c r="F43" s="112"/>
      <c r="G43" s="127"/>
      <c r="H43" s="108">
        <f t="shared" si="2"/>
        <v>0</v>
      </c>
    </row>
    <row r="44" spans="3:8" ht="18" customHeight="1" x14ac:dyDescent="0.25">
      <c r="C44" s="142" t="s">
        <v>13</v>
      </c>
      <c r="D44" s="145">
        <f>SUM(D24:D43)</f>
        <v>8532.7970000000005</v>
      </c>
      <c r="E44" s="154">
        <f>SUM(E24:E43)</f>
        <v>9958.5349999999999</v>
      </c>
      <c r="F44" s="145">
        <f>SUM(F24:F43)</f>
        <v>6569.174</v>
      </c>
      <c r="G44" s="154">
        <f>SUM(G24:G43)</f>
        <v>6243.7460000000001</v>
      </c>
      <c r="H44" s="144">
        <f>SUM(H24:H43)</f>
        <v>31304.252</v>
      </c>
    </row>
    <row r="45" spans="3:8" ht="18" customHeight="1" x14ac:dyDescent="0.25">
      <c r="C45" s="65"/>
      <c r="D45" s="87"/>
      <c r="E45" s="87"/>
      <c r="F45" s="87"/>
      <c r="G45" s="87"/>
      <c r="H45" s="88"/>
    </row>
    <row r="46" spans="3:8" ht="18" customHeight="1" x14ac:dyDescent="0.3">
      <c r="C46" s="58" t="s">
        <v>29</v>
      </c>
      <c r="D46" s="82"/>
      <c r="E46" s="82"/>
      <c r="F46" s="82"/>
      <c r="G46" s="82"/>
      <c r="H46" s="83"/>
    </row>
    <row r="47" spans="3:8" ht="18" customHeight="1" x14ac:dyDescent="0.25">
      <c r="C47" s="736" t="s">
        <v>24</v>
      </c>
      <c r="D47" s="85" t="str">
        <f>D7</f>
        <v>4 YEAR (FTIP Period)</v>
      </c>
      <c r="E47" s="84"/>
      <c r="F47" s="85"/>
      <c r="G47" s="84"/>
      <c r="H47" s="113" t="s">
        <v>54</v>
      </c>
    </row>
    <row r="48" spans="3:8" ht="18" customHeight="1" x14ac:dyDescent="0.2">
      <c r="C48" s="737"/>
      <c r="D48" s="153" t="str">
        <f>+D8</f>
        <v>FY 2025</v>
      </c>
      <c r="E48" s="153" t="str">
        <f>+E8</f>
        <v>FY 2026</v>
      </c>
      <c r="F48" s="153" t="str">
        <f>+F8</f>
        <v>FY 2027</v>
      </c>
      <c r="G48" s="153" t="str">
        <f>+G8</f>
        <v>FY 2028</v>
      </c>
      <c r="H48" s="106" t="s">
        <v>55</v>
      </c>
    </row>
    <row r="49" spans="3:8" ht="18" customHeight="1" x14ac:dyDescent="0.3">
      <c r="C49" s="605" t="s">
        <v>180</v>
      </c>
      <c r="D49" s="611">
        <v>2623.7939999999999</v>
      </c>
      <c r="E49" s="122"/>
      <c r="F49" s="110"/>
      <c r="G49" s="122"/>
      <c r="H49" s="107">
        <f t="shared" ref="H49:H58" si="3">+D49+E49+F49+G49</f>
        <v>2623.7939999999999</v>
      </c>
    </row>
    <row r="50" spans="3:8" ht="18" customHeight="1" x14ac:dyDescent="0.3">
      <c r="C50" s="606" t="s">
        <v>179</v>
      </c>
      <c r="D50" s="111"/>
      <c r="E50" s="608">
        <v>537.97</v>
      </c>
      <c r="F50" s="111"/>
      <c r="G50" s="149"/>
      <c r="H50" s="108">
        <f t="shared" si="3"/>
        <v>537.97</v>
      </c>
    </row>
    <row r="51" spans="3:8" ht="18" customHeight="1" x14ac:dyDescent="0.3">
      <c r="C51" s="615" t="s">
        <v>181</v>
      </c>
      <c r="D51" s="111"/>
      <c r="E51" s="608">
        <v>600</v>
      </c>
      <c r="F51" s="111"/>
      <c r="G51" s="149"/>
      <c r="H51" s="108">
        <f t="shared" si="3"/>
        <v>600</v>
      </c>
    </row>
    <row r="52" spans="3:8" ht="18" customHeight="1" x14ac:dyDescent="0.3">
      <c r="C52" s="615"/>
      <c r="D52" s="678"/>
      <c r="E52" s="608"/>
      <c r="F52" s="678"/>
      <c r="G52" s="608"/>
      <c r="H52" s="676">
        <f t="shared" si="3"/>
        <v>0</v>
      </c>
    </row>
    <row r="53" spans="3:8" ht="18" hidden="1" customHeight="1" x14ac:dyDescent="0.25">
      <c r="C53" s="63"/>
      <c r="D53" s="111"/>
      <c r="E53" s="149"/>
      <c r="F53" s="111"/>
      <c r="G53" s="149"/>
      <c r="H53" s="108">
        <f t="shared" si="3"/>
        <v>0</v>
      </c>
    </row>
    <row r="54" spans="3:8" ht="18" hidden="1" customHeight="1" x14ac:dyDescent="0.25">
      <c r="C54" s="63"/>
      <c r="D54" s="111"/>
      <c r="E54" s="149"/>
      <c r="F54" s="111"/>
      <c r="G54" s="149"/>
      <c r="H54" s="108">
        <f t="shared" si="3"/>
        <v>0</v>
      </c>
    </row>
    <row r="55" spans="3:8" ht="18" hidden="1" customHeight="1" x14ac:dyDescent="0.25">
      <c r="C55" s="63"/>
      <c r="D55" s="111"/>
      <c r="E55" s="149"/>
      <c r="F55" s="111"/>
      <c r="G55" s="149"/>
      <c r="H55" s="108">
        <f t="shared" si="3"/>
        <v>0</v>
      </c>
    </row>
    <row r="56" spans="3:8" ht="18" hidden="1" customHeight="1" x14ac:dyDescent="0.25">
      <c r="C56" s="63"/>
      <c r="D56" s="111"/>
      <c r="E56" s="149"/>
      <c r="F56" s="111"/>
      <c r="G56" s="149"/>
      <c r="H56" s="108">
        <f t="shared" si="3"/>
        <v>0</v>
      </c>
    </row>
    <row r="57" spans="3:8" ht="18" hidden="1" customHeight="1" x14ac:dyDescent="0.25">
      <c r="C57" s="63"/>
      <c r="D57" s="111"/>
      <c r="E57" s="149"/>
      <c r="F57" s="111"/>
      <c r="G57" s="149"/>
      <c r="H57" s="108">
        <f t="shared" si="3"/>
        <v>0</v>
      </c>
    </row>
    <row r="58" spans="3:8" ht="18" hidden="1" customHeight="1" x14ac:dyDescent="0.25">
      <c r="C58" s="64"/>
      <c r="D58" s="112"/>
      <c r="E58" s="127"/>
      <c r="F58" s="112"/>
      <c r="G58" s="127"/>
      <c r="H58" s="108">
        <f t="shared" si="3"/>
        <v>0</v>
      </c>
    </row>
    <row r="59" spans="3:8" ht="18" customHeight="1" x14ac:dyDescent="0.25">
      <c r="C59" s="142" t="s">
        <v>18</v>
      </c>
      <c r="D59" s="145">
        <f t="shared" ref="D59:H59" si="4">SUM(D49:D58)</f>
        <v>2623.7939999999999</v>
      </c>
      <c r="E59" s="154">
        <f t="shared" si="4"/>
        <v>1137.97</v>
      </c>
      <c r="F59" s="145">
        <f t="shared" si="4"/>
        <v>0</v>
      </c>
      <c r="G59" s="154">
        <f t="shared" si="4"/>
        <v>0</v>
      </c>
      <c r="H59" s="144">
        <f t="shared" si="4"/>
        <v>3761.7640000000001</v>
      </c>
    </row>
    <row r="60" spans="3:8" ht="18" customHeight="1" x14ac:dyDescent="0.25">
      <c r="C60" s="59"/>
      <c r="D60" s="80"/>
      <c r="E60" s="80"/>
      <c r="F60" s="80"/>
      <c r="G60" s="80"/>
      <c r="H60" s="81"/>
    </row>
    <row r="61" spans="3:8" ht="18" customHeight="1" x14ac:dyDescent="0.3">
      <c r="C61" s="58" t="s">
        <v>30</v>
      </c>
      <c r="D61" s="82"/>
      <c r="E61" s="82"/>
      <c r="F61" s="82"/>
      <c r="G61" s="82"/>
      <c r="H61" s="83"/>
    </row>
    <row r="62" spans="3:8" ht="18" customHeight="1" x14ac:dyDescent="0.25">
      <c r="C62" s="736" t="s">
        <v>25</v>
      </c>
      <c r="D62" s="85" t="str">
        <f>D7</f>
        <v>4 YEAR (FTIP Period)</v>
      </c>
      <c r="E62" s="84"/>
      <c r="F62" s="85"/>
      <c r="G62" s="84"/>
      <c r="H62" s="113" t="s">
        <v>54</v>
      </c>
    </row>
    <row r="63" spans="3:8" ht="18" customHeight="1" x14ac:dyDescent="0.2">
      <c r="C63" s="737"/>
      <c r="D63" s="153" t="str">
        <f>+D8</f>
        <v>FY 2025</v>
      </c>
      <c r="E63" s="153" t="str">
        <f>+E8</f>
        <v>FY 2026</v>
      </c>
      <c r="F63" s="153" t="str">
        <f>+F8</f>
        <v>FY 2027</v>
      </c>
      <c r="G63" s="153" t="str">
        <f>+G8</f>
        <v>FY 2028</v>
      </c>
      <c r="H63" s="106" t="s">
        <v>55</v>
      </c>
    </row>
    <row r="64" spans="3:8" ht="18" customHeight="1" x14ac:dyDescent="0.3">
      <c r="C64" s="664" t="s">
        <v>186</v>
      </c>
      <c r="D64" s="611">
        <v>15000</v>
      </c>
      <c r="E64" s="665"/>
      <c r="F64" s="611"/>
      <c r="G64" s="665"/>
      <c r="H64" s="666">
        <f t="shared" ref="H64:H83" si="5">+D64+E64+F64+G64</f>
        <v>15000</v>
      </c>
    </row>
    <row r="65" spans="3:17" ht="18" customHeight="1" x14ac:dyDescent="0.3">
      <c r="C65" s="615" t="s">
        <v>188</v>
      </c>
      <c r="D65" s="678"/>
      <c r="E65" s="608"/>
      <c r="F65" s="678">
        <v>5500</v>
      </c>
      <c r="G65" s="608"/>
      <c r="H65" s="676">
        <f t="shared" si="5"/>
        <v>5500</v>
      </c>
    </row>
    <row r="66" spans="3:17" ht="18" hidden="1" customHeight="1" x14ac:dyDescent="0.25">
      <c r="C66" s="149"/>
      <c r="D66" s="111"/>
      <c r="E66" s="149"/>
      <c r="F66" s="111"/>
      <c r="G66" s="149"/>
      <c r="H66" s="108">
        <f t="shared" si="5"/>
        <v>0</v>
      </c>
    </row>
    <row r="67" spans="3:17" ht="18" hidden="1" customHeight="1" x14ac:dyDescent="0.25">
      <c r="C67" s="149"/>
      <c r="D67" s="111"/>
      <c r="E67" s="149"/>
      <c r="F67" s="111"/>
      <c r="G67" s="149"/>
      <c r="H67" s="108">
        <f t="shared" si="5"/>
        <v>0</v>
      </c>
    </row>
    <row r="68" spans="3:17" ht="18" hidden="1" customHeight="1" x14ac:dyDescent="0.25">
      <c r="C68" s="149"/>
      <c r="D68" s="111"/>
      <c r="E68" s="149"/>
      <c r="F68" s="111"/>
      <c r="G68" s="149"/>
      <c r="H68" s="108">
        <f t="shared" si="5"/>
        <v>0</v>
      </c>
    </row>
    <row r="69" spans="3:17" ht="18" hidden="1" customHeight="1" x14ac:dyDescent="0.25">
      <c r="C69" s="149"/>
      <c r="D69" s="111"/>
      <c r="E69" s="149"/>
      <c r="F69" s="111"/>
      <c r="G69" s="149"/>
      <c r="H69" s="108">
        <f t="shared" si="5"/>
        <v>0</v>
      </c>
    </row>
    <row r="70" spans="3:17" ht="18" hidden="1" customHeight="1" x14ac:dyDescent="0.25">
      <c r="C70" s="149"/>
      <c r="D70" s="111"/>
      <c r="E70" s="149"/>
      <c r="F70" s="111"/>
      <c r="G70" s="149"/>
      <c r="H70" s="108">
        <f t="shared" si="5"/>
        <v>0</v>
      </c>
    </row>
    <row r="71" spans="3:17" ht="18" hidden="1" customHeight="1" x14ac:dyDescent="0.25">
      <c r="C71" s="149"/>
      <c r="D71" s="111"/>
      <c r="E71" s="149"/>
      <c r="F71" s="111"/>
      <c r="G71" s="149"/>
      <c r="H71" s="108">
        <f t="shared" si="5"/>
        <v>0</v>
      </c>
    </row>
    <row r="72" spans="3:17" ht="18" hidden="1" customHeight="1" x14ac:dyDescent="0.25">
      <c r="C72" s="149"/>
      <c r="D72" s="111"/>
      <c r="E72" s="149"/>
      <c r="F72" s="111"/>
      <c r="G72" s="149"/>
      <c r="H72" s="108">
        <f t="shared" si="5"/>
        <v>0</v>
      </c>
    </row>
    <row r="73" spans="3:17" ht="18" hidden="1" customHeight="1" x14ac:dyDescent="0.25">
      <c r="C73" s="149"/>
      <c r="D73" s="111"/>
      <c r="E73" s="149"/>
      <c r="F73" s="111"/>
      <c r="G73" s="149"/>
      <c r="H73" s="108">
        <f t="shared" si="5"/>
        <v>0</v>
      </c>
    </row>
    <row r="74" spans="3:17" ht="18" hidden="1" customHeight="1" x14ac:dyDescent="0.25">
      <c r="C74" s="149"/>
      <c r="D74" s="111"/>
      <c r="E74" s="149"/>
      <c r="F74" s="111"/>
      <c r="G74" s="149"/>
      <c r="H74" s="108">
        <f t="shared" si="5"/>
        <v>0</v>
      </c>
    </row>
    <row r="75" spans="3:17" ht="18" hidden="1" customHeight="1" x14ac:dyDescent="0.25">
      <c r="C75" s="149"/>
      <c r="D75" s="111"/>
      <c r="E75" s="149"/>
      <c r="F75" s="111"/>
      <c r="G75" s="149"/>
      <c r="H75" s="108">
        <f t="shared" si="5"/>
        <v>0</v>
      </c>
    </row>
    <row r="76" spans="3:17" ht="18" hidden="1" customHeight="1" x14ac:dyDescent="0.25">
      <c r="C76" s="62"/>
      <c r="D76" s="111"/>
      <c r="E76" s="149"/>
      <c r="F76" s="111"/>
      <c r="G76" s="149"/>
      <c r="H76" s="108">
        <f t="shared" si="5"/>
        <v>0</v>
      </c>
      <c r="K76" s="80"/>
      <c r="L76" s="80"/>
      <c r="M76" s="80"/>
      <c r="N76" s="80"/>
      <c r="O76" s="80"/>
      <c r="P76" s="80"/>
      <c r="Q76" s="80"/>
    </row>
    <row r="77" spans="3:17" ht="18" hidden="1" customHeight="1" x14ac:dyDescent="0.25">
      <c r="C77" s="63"/>
      <c r="D77" s="111"/>
      <c r="E77" s="149"/>
      <c r="F77" s="111"/>
      <c r="G77" s="149"/>
      <c r="H77" s="108">
        <f t="shared" si="5"/>
        <v>0</v>
      </c>
    </row>
    <row r="78" spans="3:17" ht="18" hidden="1" customHeight="1" x14ac:dyDescent="0.25">
      <c r="C78" s="63"/>
      <c r="D78" s="111"/>
      <c r="E78" s="149"/>
      <c r="F78" s="111"/>
      <c r="G78" s="149"/>
      <c r="H78" s="108">
        <f t="shared" si="5"/>
        <v>0</v>
      </c>
    </row>
    <row r="79" spans="3:17" ht="18" hidden="1" customHeight="1" x14ac:dyDescent="0.25">
      <c r="C79" s="63"/>
      <c r="D79" s="111"/>
      <c r="E79" s="149"/>
      <c r="F79" s="111"/>
      <c r="G79" s="149"/>
      <c r="H79" s="108">
        <f t="shared" si="5"/>
        <v>0</v>
      </c>
    </row>
    <row r="80" spans="3:17" ht="18" hidden="1" customHeight="1" x14ac:dyDescent="0.25">
      <c r="C80" s="63"/>
      <c r="D80" s="111"/>
      <c r="E80" s="149"/>
      <c r="F80" s="111"/>
      <c r="G80" s="149"/>
      <c r="H80" s="108">
        <f t="shared" si="5"/>
        <v>0</v>
      </c>
    </row>
    <row r="81" spans="3:8" ht="18" hidden="1" customHeight="1" x14ac:dyDescent="0.25">
      <c r="C81" s="63"/>
      <c r="D81" s="111"/>
      <c r="E81" s="149"/>
      <c r="F81" s="111"/>
      <c r="G81" s="149"/>
      <c r="H81" s="108">
        <f t="shared" si="5"/>
        <v>0</v>
      </c>
    </row>
    <row r="82" spans="3:8" ht="18" hidden="1" customHeight="1" x14ac:dyDescent="0.25">
      <c r="C82" s="63"/>
      <c r="D82" s="111"/>
      <c r="E82" s="149"/>
      <c r="F82" s="111"/>
      <c r="G82" s="149"/>
      <c r="H82" s="108">
        <f t="shared" si="5"/>
        <v>0</v>
      </c>
    </row>
    <row r="83" spans="3:8" ht="18" hidden="1" customHeight="1" x14ac:dyDescent="0.25">
      <c r="C83" s="64"/>
      <c r="D83" s="112"/>
      <c r="E83" s="127"/>
      <c r="F83" s="112"/>
      <c r="G83" s="127"/>
      <c r="H83" s="108">
        <f t="shared" si="5"/>
        <v>0</v>
      </c>
    </row>
    <row r="84" spans="3:8" ht="18" customHeight="1" x14ac:dyDescent="0.25">
      <c r="C84" s="142" t="s">
        <v>20</v>
      </c>
      <c r="D84" s="145">
        <f t="shared" ref="D84:H84" si="6">SUM(D64:D83)</f>
        <v>15000</v>
      </c>
      <c r="E84" s="154">
        <f t="shared" si="6"/>
        <v>0</v>
      </c>
      <c r="F84" s="145">
        <f t="shared" si="6"/>
        <v>5500</v>
      </c>
      <c r="G84" s="154">
        <f t="shared" si="6"/>
        <v>0</v>
      </c>
      <c r="H84" s="144">
        <f t="shared" si="6"/>
        <v>20500</v>
      </c>
    </row>
    <row r="85" spans="3:8" ht="18" customHeight="1" x14ac:dyDescent="0.25">
      <c r="C85" s="66" t="s">
        <v>47</v>
      </c>
      <c r="D85" s="82"/>
      <c r="E85" s="82"/>
      <c r="F85" s="82"/>
      <c r="G85" s="82"/>
      <c r="H85" s="83"/>
    </row>
    <row r="86" spans="3:8" ht="18" customHeight="1" x14ac:dyDescent="0.3">
      <c r="C86" s="58" t="s">
        <v>51</v>
      </c>
      <c r="D86" s="82"/>
      <c r="E86" s="82"/>
      <c r="F86" s="82"/>
      <c r="G86" s="82"/>
      <c r="H86" s="83"/>
    </row>
    <row r="87" spans="3:8" ht="18" customHeight="1" x14ac:dyDescent="0.25">
      <c r="C87" s="736" t="s">
        <v>56</v>
      </c>
      <c r="D87" s="85" t="str">
        <f>D7</f>
        <v>4 YEAR (FTIP Period)</v>
      </c>
      <c r="E87" s="84"/>
      <c r="F87" s="85"/>
      <c r="G87" s="84"/>
      <c r="H87" s="113" t="s">
        <v>54</v>
      </c>
    </row>
    <row r="88" spans="3:8" ht="18" customHeight="1" x14ac:dyDescent="0.2">
      <c r="C88" s="737"/>
      <c r="D88" s="153" t="str">
        <f>+D8</f>
        <v>FY 2025</v>
      </c>
      <c r="E88" s="153" t="str">
        <f>+E8</f>
        <v>FY 2026</v>
      </c>
      <c r="F88" s="153" t="str">
        <f>+F8</f>
        <v>FY 2027</v>
      </c>
      <c r="G88" s="153" t="str">
        <f>+G8</f>
        <v>FY 2028</v>
      </c>
      <c r="H88" s="106" t="s">
        <v>55</v>
      </c>
    </row>
    <row r="89" spans="3:8" ht="18" hidden="1" customHeight="1" x14ac:dyDescent="0.25">
      <c r="C89" s="61"/>
      <c r="D89" s="110"/>
      <c r="E89" s="122"/>
      <c r="F89" s="110"/>
      <c r="G89" s="122"/>
      <c r="H89" s="107">
        <f t="shared" ref="H89:H98" si="7">+D89+E89+F89+G89</f>
        <v>0</v>
      </c>
    </row>
    <row r="90" spans="3:8" ht="18" hidden="1" customHeight="1" x14ac:dyDescent="0.25">
      <c r="C90" s="62"/>
      <c r="D90" s="111"/>
      <c r="E90" s="149"/>
      <c r="F90" s="111"/>
      <c r="G90" s="149"/>
      <c r="H90" s="108">
        <f t="shared" si="7"/>
        <v>0</v>
      </c>
    </row>
    <row r="91" spans="3:8" ht="18" hidden="1" customHeight="1" x14ac:dyDescent="0.25">
      <c r="C91" s="63"/>
      <c r="D91" s="111"/>
      <c r="E91" s="149"/>
      <c r="F91" s="111"/>
      <c r="G91" s="149"/>
      <c r="H91" s="108">
        <f t="shared" si="7"/>
        <v>0</v>
      </c>
    </row>
    <row r="92" spans="3:8" ht="18" hidden="1" customHeight="1" x14ac:dyDescent="0.25">
      <c r="C92" s="63"/>
      <c r="D92" s="111"/>
      <c r="E92" s="149"/>
      <c r="F92" s="111"/>
      <c r="G92" s="149"/>
      <c r="H92" s="108">
        <f t="shared" si="7"/>
        <v>0</v>
      </c>
    </row>
    <row r="93" spans="3:8" ht="18" hidden="1" customHeight="1" x14ac:dyDescent="0.25">
      <c r="C93" s="63"/>
      <c r="D93" s="111"/>
      <c r="E93" s="149"/>
      <c r="F93" s="111"/>
      <c r="G93" s="149"/>
      <c r="H93" s="108">
        <f t="shared" si="7"/>
        <v>0</v>
      </c>
    </row>
    <row r="94" spans="3:8" ht="18" hidden="1" customHeight="1" x14ac:dyDescent="0.25">
      <c r="C94" s="63"/>
      <c r="D94" s="111"/>
      <c r="E94" s="149"/>
      <c r="F94" s="111"/>
      <c r="G94" s="149"/>
      <c r="H94" s="108">
        <f t="shared" si="7"/>
        <v>0</v>
      </c>
    </row>
    <row r="95" spans="3:8" ht="18" hidden="1" customHeight="1" x14ac:dyDescent="0.25">
      <c r="C95" s="63"/>
      <c r="D95" s="111"/>
      <c r="E95" s="149"/>
      <c r="F95" s="111"/>
      <c r="G95" s="149"/>
      <c r="H95" s="108">
        <f t="shared" si="7"/>
        <v>0</v>
      </c>
    </row>
    <row r="96" spans="3:8" ht="18" hidden="1" customHeight="1" x14ac:dyDescent="0.25">
      <c r="C96" s="63"/>
      <c r="D96" s="111"/>
      <c r="E96" s="149"/>
      <c r="F96" s="111"/>
      <c r="G96" s="149"/>
      <c r="H96" s="108">
        <f t="shared" si="7"/>
        <v>0</v>
      </c>
    </row>
    <row r="97" spans="3:8" ht="18" hidden="1" customHeight="1" x14ac:dyDescent="0.25">
      <c r="C97" s="63"/>
      <c r="D97" s="111"/>
      <c r="E97" s="149"/>
      <c r="F97" s="111"/>
      <c r="G97" s="149"/>
      <c r="H97" s="108">
        <f t="shared" si="7"/>
        <v>0</v>
      </c>
    </row>
    <row r="98" spans="3:8" ht="18" hidden="1" customHeight="1" x14ac:dyDescent="0.25">
      <c r="C98" s="64"/>
      <c r="D98" s="112"/>
      <c r="E98" s="127"/>
      <c r="F98" s="112"/>
      <c r="G98" s="127"/>
      <c r="H98" s="108">
        <f t="shared" si="7"/>
        <v>0</v>
      </c>
    </row>
    <row r="99" spans="3:8" ht="18" customHeight="1" x14ac:dyDescent="0.25">
      <c r="C99" s="142" t="s">
        <v>52</v>
      </c>
      <c r="D99" s="145">
        <f t="shared" ref="D99:H99" si="8">SUM(D89:D98)</f>
        <v>0</v>
      </c>
      <c r="E99" s="154">
        <f t="shared" si="8"/>
        <v>0</v>
      </c>
      <c r="F99" s="145">
        <f t="shared" si="8"/>
        <v>0</v>
      </c>
      <c r="G99" s="154">
        <f t="shared" si="8"/>
        <v>0</v>
      </c>
      <c r="H99" s="144">
        <f t="shared" si="8"/>
        <v>0</v>
      </c>
    </row>
    <row r="100" spans="3:8" ht="18" customHeight="1" x14ac:dyDescent="0.25">
      <c r="C100" s="57"/>
      <c r="D100" s="89"/>
      <c r="E100" s="89"/>
      <c r="F100" s="89"/>
      <c r="G100" s="89"/>
      <c r="H100" s="90"/>
    </row>
    <row r="101" spans="3:8" ht="18" customHeight="1" x14ac:dyDescent="0.2">
      <c r="C101" s="132" t="s">
        <v>110</v>
      </c>
      <c r="D101" s="133"/>
      <c r="E101" s="133"/>
      <c r="F101" s="133"/>
      <c r="G101" s="133"/>
      <c r="H101" s="134"/>
    </row>
    <row r="102" spans="3:8" ht="18" customHeight="1" x14ac:dyDescent="0.25">
      <c r="C102" s="736" t="s">
        <v>57</v>
      </c>
      <c r="D102" s="85" t="str">
        <f>D7</f>
        <v>4 YEAR (FTIP Period)</v>
      </c>
      <c r="E102" s="84"/>
      <c r="F102" s="85"/>
      <c r="G102" s="84"/>
      <c r="H102" s="113" t="s">
        <v>54</v>
      </c>
    </row>
    <row r="103" spans="3:8" ht="18" customHeight="1" x14ac:dyDescent="0.2">
      <c r="C103" s="737"/>
      <c r="D103" s="153" t="str">
        <f>+D8</f>
        <v>FY 2025</v>
      </c>
      <c r="E103" s="153" t="str">
        <f>+E8</f>
        <v>FY 2026</v>
      </c>
      <c r="F103" s="153" t="str">
        <f>+F8</f>
        <v>FY 2027</v>
      </c>
      <c r="G103" s="153" t="str">
        <f>+G8</f>
        <v>FY 2028</v>
      </c>
      <c r="H103" s="106" t="s">
        <v>55</v>
      </c>
    </row>
    <row r="104" spans="3:8" ht="18" hidden="1" customHeight="1" x14ac:dyDescent="0.25">
      <c r="C104" s="61"/>
      <c r="D104" s="110"/>
      <c r="E104" s="122"/>
      <c r="F104" s="110"/>
      <c r="G104" s="122"/>
      <c r="H104" s="107">
        <f t="shared" ref="H104:H113" si="9">+D104+E104+F104+G104</f>
        <v>0</v>
      </c>
    </row>
    <row r="105" spans="3:8" ht="18" hidden="1" customHeight="1" x14ac:dyDescent="0.25">
      <c r="C105" s="62"/>
      <c r="D105" s="111"/>
      <c r="E105" s="149"/>
      <c r="F105" s="111"/>
      <c r="G105" s="149"/>
      <c r="H105" s="108">
        <f t="shared" si="9"/>
        <v>0</v>
      </c>
    </row>
    <row r="106" spans="3:8" ht="18" hidden="1" customHeight="1" x14ac:dyDescent="0.25">
      <c r="C106" s="63"/>
      <c r="D106" s="111"/>
      <c r="E106" s="149"/>
      <c r="F106" s="111"/>
      <c r="G106" s="149"/>
      <c r="H106" s="108">
        <f t="shared" si="9"/>
        <v>0</v>
      </c>
    </row>
    <row r="107" spans="3:8" ht="18" hidden="1" customHeight="1" x14ac:dyDescent="0.25">
      <c r="C107" s="63"/>
      <c r="D107" s="111"/>
      <c r="E107" s="149"/>
      <c r="F107" s="111"/>
      <c r="G107" s="149"/>
      <c r="H107" s="108">
        <f t="shared" si="9"/>
        <v>0</v>
      </c>
    </row>
    <row r="108" spans="3:8" ht="18" hidden="1" customHeight="1" x14ac:dyDescent="0.25">
      <c r="C108" s="63"/>
      <c r="D108" s="111"/>
      <c r="E108" s="149"/>
      <c r="F108" s="111"/>
      <c r="G108" s="149"/>
      <c r="H108" s="108">
        <f t="shared" si="9"/>
        <v>0</v>
      </c>
    </row>
    <row r="109" spans="3:8" ht="18" hidden="1" customHeight="1" x14ac:dyDescent="0.25">
      <c r="C109" s="63"/>
      <c r="D109" s="111"/>
      <c r="E109" s="149"/>
      <c r="F109" s="111"/>
      <c r="G109" s="149"/>
      <c r="H109" s="108">
        <f t="shared" si="9"/>
        <v>0</v>
      </c>
    </row>
    <row r="110" spans="3:8" ht="18" hidden="1" customHeight="1" x14ac:dyDescent="0.25">
      <c r="C110" s="63"/>
      <c r="D110" s="111"/>
      <c r="E110" s="149"/>
      <c r="F110" s="111"/>
      <c r="G110" s="149"/>
      <c r="H110" s="108">
        <f t="shared" si="9"/>
        <v>0</v>
      </c>
    </row>
    <row r="111" spans="3:8" ht="18" hidden="1" customHeight="1" x14ac:dyDescent="0.25">
      <c r="C111" s="63"/>
      <c r="D111" s="111"/>
      <c r="E111" s="149"/>
      <c r="F111" s="111"/>
      <c r="G111" s="149"/>
      <c r="H111" s="108">
        <f t="shared" si="9"/>
        <v>0</v>
      </c>
    </row>
    <row r="112" spans="3:8" ht="18" hidden="1" customHeight="1" x14ac:dyDescent="0.25">
      <c r="C112" s="63"/>
      <c r="D112" s="111"/>
      <c r="E112" s="149"/>
      <c r="F112" s="111"/>
      <c r="G112" s="149"/>
      <c r="H112" s="108">
        <f t="shared" si="9"/>
        <v>0</v>
      </c>
    </row>
    <row r="113" spans="3:8" ht="18" hidden="1" customHeight="1" x14ac:dyDescent="0.25">
      <c r="C113" s="64"/>
      <c r="D113" s="112"/>
      <c r="E113" s="127"/>
      <c r="F113" s="112"/>
      <c r="G113" s="127"/>
      <c r="H113" s="108">
        <f t="shared" si="9"/>
        <v>0</v>
      </c>
    </row>
    <row r="114" spans="3:8" ht="18" customHeight="1" x14ac:dyDescent="0.25">
      <c r="C114" s="142" t="s">
        <v>44</v>
      </c>
      <c r="D114" s="145">
        <f t="shared" ref="D114:H114" si="10">SUM(D104:D113)</f>
        <v>0</v>
      </c>
      <c r="E114" s="154">
        <f t="shared" si="10"/>
        <v>0</v>
      </c>
      <c r="F114" s="145">
        <f t="shared" si="10"/>
        <v>0</v>
      </c>
      <c r="G114" s="154">
        <f t="shared" si="10"/>
        <v>0</v>
      </c>
      <c r="H114" s="144">
        <f t="shared" si="10"/>
        <v>0</v>
      </c>
    </row>
    <row r="115" spans="3:8" ht="18" customHeight="1" x14ac:dyDescent="0.25">
      <c r="C115" s="35"/>
      <c r="D115" s="80"/>
      <c r="E115" s="80"/>
      <c r="F115" s="80"/>
      <c r="G115" s="80"/>
      <c r="H115" s="81"/>
    </row>
    <row r="116" spans="3:8" ht="18" x14ac:dyDescent="0.25">
      <c r="C116" s="36"/>
      <c r="D116" s="91"/>
      <c r="E116" s="91"/>
      <c r="F116" s="91"/>
      <c r="G116" s="91"/>
      <c r="H116" s="91"/>
    </row>
    <row r="117" spans="3:8" ht="18" x14ac:dyDescent="0.25">
      <c r="C117" s="36"/>
      <c r="D117" s="91"/>
      <c r="E117" s="91"/>
      <c r="F117" s="91"/>
      <c r="G117" s="91"/>
      <c r="H117" s="91"/>
    </row>
    <row r="118" spans="3:8" x14ac:dyDescent="0.2">
      <c r="D118" s="92"/>
      <c r="E118" s="92"/>
      <c r="F118" s="92"/>
      <c r="G118" s="92"/>
      <c r="H118" s="92"/>
    </row>
    <row r="119" spans="3:8" x14ac:dyDescent="0.2">
      <c r="D119" s="92"/>
      <c r="E119" s="92"/>
      <c r="F119" s="92"/>
      <c r="G119" s="92"/>
      <c r="H119" s="92"/>
    </row>
    <row r="120" spans="3:8" x14ac:dyDescent="0.2">
      <c r="D120" s="92"/>
      <c r="E120" s="92"/>
      <c r="F120" s="92"/>
      <c r="G120" s="92"/>
      <c r="H120" s="92"/>
    </row>
    <row r="121" spans="3:8" x14ac:dyDescent="0.2">
      <c r="D121" s="92"/>
      <c r="E121" s="92"/>
      <c r="F121" s="92"/>
      <c r="G121" s="92"/>
      <c r="H121" s="92"/>
    </row>
    <row r="122" spans="3:8" x14ac:dyDescent="0.2">
      <c r="D122" s="92"/>
      <c r="E122" s="92"/>
      <c r="F122" s="92"/>
      <c r="G122" s="92"/>
      <c r="H122" s="92"/>
    </row>
    <row r="123" spans="3:8" x14ac:dyDescent="0.2">
      <c r="D123" s="92"/>
      <c r="E123" s="92"/>
      <c r="F123" s="92"/>
      <c r="G123" s="92"/>
      <c r="H123" s="92"/>
    </row>
    <row r="124" spans="3:8" x14ac:dyDescent="0.2">
      <c r="D124" s="92"/>
      <c r="E124" s="92"/>
      <c r="F124" s="92"/>
      <c r="G124" s="92"/>
      <c r="H124" s="92"/>
    </row>
    <row r="125" spans="3:8" x14ac:dyDescent="0.2">
      <c r="D125" s="92"/>
      <c r="E125" s="92"/>
      <c r="F125" s="92"/>
      <c r="G125" s="92"/>
      <c r="H125" s="92"/>
    </row>
    <row r="126" spans="3:8" x14ac:dyDescent="0.2">
      <c r="D126" s="92"/>
      <c r="E126" s="92"/>
      <c r="F126" s="92"/>
      <c r="G126" s="92"/>
      <c r="H126" s="92"/>
    </row>
    <row r="127" spans="3:8" x14ac:dyDescent="0.2">
      <c r="D127" s="92"/>
      <c r="E127" s="92"/>
      <c r="F127" s="92"/>
      <c r="G127" s="92"/>
      <c r="H127" s="92"/>
    </row>
    <row r="128" spans="3:8" x14ac:dyDescent="0.2">
      <c r="D128" s="92"/>
      <c r="E128" s="92"/>
      <c r="F128" s="92"/>
      <c r="G128" s="92"/>
      <c r="H128" s="92"/>
    </row>
    <row r="129" spans="4:8" x14ac:dyDescent="0.2">
      <c r="D129" s="92"/>
      <c r="E129" s="92"/>
      <c r="F129" s="92"/>
      <c r="G129" s="92"/>
      <c r="H129" s="92"/>
    </row>
    <row r="130" spans="4:8" x14ac:dyDescent="0.2">
      <c r="D130" s="92"/>
      <c r="E130" s="92"/>
      <c r="F130" s="92"/>
      <c r="G130" s="92"/>
      <c r="H130" s="92"/>
    </row>
  </sheetData>
  <sheetProtection algorithmName="SHA-512" hashValue="ybktg0ChJCtGY/Fq0skAij2U3SvivMewsaW8RsTuiOu6stT9K4R0HPPU1YXdD3Z3yi8xAoqWhY7xaRZ5KuJ4mQ==" saltValue="OdMTZWEUNuKIE1O2Y5476g==" spinCount="100000" sheet="1" formatCells="0" formatColumns="0" formatRows="0" insertRows="0"/>
  <mergeCells count="9">
    <mergeCell ref="C2:H2"/>
    <mergeCell ref="C3:H3"/>
    <mergeCell ref="C4:H4"/>
    <mergeCell ref="C102:C103"/>
    <mergeCell ref="C7:C8"/>
    <mergeCell ref="C22:C23"/>
    <mergeCell ref="C47:C48"/>
    <mergeCell ref="C62:C63"/>
    <mergeCell ref="C87:C88"/>
  </mergeCells>
  <phoneticPr fontId="20" type="noConversion"/>
  <printOptions horizontalCentered="1"/>
  <pageMargins left="0.25" right="0.25" top="0.42" bottom="0.49" header="0.23" footer="0.19"/>
  <pageSetup scale="68" orientation="portrait" r:id="rId1"/>
  <headerFooter>
    <oddFooter>&amp;R&amp;"Arial,Bold"&amp;16Page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T293"/>
  <sheetViews>
    <sheetView showGridLines="0" showZeros="0" topLeftCell="A23" zoomScale="70" zoomScaleNormal="70" zoomScaleSheetLayoutView="80" workbookViewId="0">
      <selection activeCell="E31" sqref="E31"/>
    </sheetView>
  </sheetViews>
  <sheetFormatPr defaultColWidth="9.140625" defaultRowHeight="17.100000000000001" customHeight="1" x14ac:dyDescent="0.3"/>
  <cols>
    <col min="1" max="1" width="14.85546875" style="218" customWidth="1"/>
    <col min="2" max="2" width="93.85546875" style="163" customWidth="1"/>
    <col min="3" max="3" width="6.42578125" style="163" hidden="1" customWidth="1"/>
    <col min="4" max="7" width="22.85546875" style="163" customWidth="1"/>
    <col min="8" max="8" width="24.85546875" style="163" customWidth="1"/>
    <col min="9" max="9" width="26.140625" style="163" customWidth="1"/>
    <col min="10" max="10" width="29.42578125" style="163" customWidth="1"/>
    <col min="11" max="11" width="17.42578125" style="163" customWidth="1"/>
    <col min="12" max="12" width="17.42578125" style="163" bestFit="1" customWidth="1"/>
    <col min="13" max="21" width="16.42578125" style="163" customWidth="1"/>
    <col min="22" max="42" width="9.140625" style="163"/>
    <col min="43" max="43" width="10.42578125" style="163" hidden="1" customWidth="1"/>
    <col min="44" max="44" width="34.42578125" style="163" hidden="1" customWidth="1"/>
    <col min="45" max="45" width="15.42578125" style="163" customWidth="1"/>
    <col min="46" max="16384" width="9.140625" style="163"/>
  </cols>
  <sheetData>
    <row r="1" spans="1:46" ht="57.6" customHeight="1" x14ac:dyDescent="0.35">
      <c r="A1" s="415" t="s">
        <v>33</v>
      </c>
      <c r="B1" s="303"/>
      <c r="C1" s="303"/>
      <c r="D1" s="303"/>
      <c r="E1" s="303"/>
      <c r="F1" s="303"/>
      <c r="G1" s="303"/>
      <c r="H1" s="304">
        <f>Revenue!H1</f>
        <v>0</v>
      </c>
      <c r="J1" s="184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46" ht="30" customHeight="1" x14ac:dyDescent="0.5">
      <c r="A2" s="302"/>
      <c r="B2" s="303"/>
      <c r="C2" s="303"/>
      <c r="D2" s="303"/>
      <c r="E2" s="303"/>
      <c r="F2" s="303"/>
      <c r="G2" s="303"/>
      <c r="H2" s="304"/>
      <c r="J2" s="184"/>
      <c r="K2" s="162"/>
      <c r="L2" s="162"/>
      <c r="M2" s="162"/>
      <c r="N2" s="162"/>
      <c r="O2" s="162"/>
      <c r="P2" s="162"/>
      <c r="Q2" s="162"/>
      <c r="R2" s="162"/>
      <c r="S2" s="162"/>
      <c r="T2" s="162"/>
    </row>
    <row r="3" spans="1:46" s="452" customFormat="1" ht="25.35" customHeight="1" x14ac:dyDescent="0.2">
      <c r="A3" s="754" t="str">
        <f>Revenue!A3</f>
        <v>SAN JOAQUIN COUNCIL OF GOVERNMENTS (SJCOG)</v>
      </c>
      <c r="B3" s="754"/>
      <c r="C3" s="754"/>
      <c r="D3" s="754"/>
      <c r="E3" s="754"/>
      <c r="F3" s="754"/>
      <c r="G3" s="754"/>
      <c r="H3" s="754"/>
      <c r="J3" s="455"/>
      <c r="K3" s="456"/>
      <c r="L3" s="456"/>
      <c r="M3" s="456"/>
      <c r="N3" s="456"/>
      <c r="O3" s="456"/>
      <c r="P3" s="456"/>
      <c r="Q3" s="456"/>
      <c r="R3" s="456"/>
      <c r="S3" s="456"/>
      <c r="T3" s="456"/>
    </row>
    <row r="4" spans="1:46" s="452" customFormat="1" ht="25.35" customHeight="1" x14ac:dyDescent="0.2">
      <c r="A4" s="755" t="str">
        <f>+Revenue!A4</f>
        <v>2025 Federal Transportation Improvement Program (FTIP)</v>
      </c>
      <c r="B4" s="755"/>
      <c r="C4" s="755"/>
      <c r="D4" s="755"/>
      <c r="E4" s="755"/>
      <c r="F4" s="755"/>
      <c r="G4" s="755"/>
      <c r="H4" s="755"/>
      <c r="J4" s="457"/>
      <c r="K4" s="456"/>
      <c r="L4" s="456"/>
      <c r="M4" s="456"/>
      <c r="N4" s="456"/>
      <c r="O4" s="456"/>
      <c r="P4" s="456"/>
      <c r="Q4" s="456"/>
      <c r="R4" s="456"/>
      <c r="S4" s="456"/>
      <c r="T4" s="456"/>
    </row>
    <row r="5" spans="1:46" s="185" customFormat="1" ht="63.6" customHeight="1" x14ac:dyDescent="0.2">
      <c r="A5" s="727" t="s">
        <v>31</v>
      </c>
      <c r="B5" s="727"/>
      <c r="C5" s="727"/>
      <c r="D5" s="727"/>
      <c r="E5" s="727"/>
      <c r="F5" s="727"/>
      <c r="G5" s="727"/>
      <c r="H5" s="727"/>
    </row>
    <row r="6" spans="1:46" s="246" customFormat="1" ht="27" customHeight="1" x14ac:dyDescent="0.3">
      <c r="A6" s="491"/>
      <c r="B6" s="492"/>
      <c r="C6" s="493"/>
      <c r="D6" s="759" t="s">
        <v>137</v>
      </c>
      <c r="E6" s="728"/>
      <c r="F6" s="728"/>
      <c r="G6" s="728"/>
      <c r="H6" s="494"/>
    </row>
    <row r="7" spans="1:46" s="248" customFormat="1" ht="37.700000000000003" customHeight="1" x14ac:dyDescent="0.2">
      <c r="A7" s="495"/>
      <c r="B7" s="487" t="s">
        <v>124</v>
      </c>
      <c r="C7" s="496"/>
      <c r="D7" s="489" t="str">
        <f>+Revenue!D7</f>
        <v>FY 2025</v>
      </c>
      <c r="E7" s="488" t="str">
        <f>+Revenue!E7</f>
        <v>FY 2026</v>
      </c>
      <c r="F7" s="488" t="str">
        <f>+Revenue!F7</f>
        <v>FY 2027</v>
      </c>
      <c r="G7" s="488" t="str">
        <f>+Revenue!G7</f>
        <v>FY 2028</v>
      </c>
      <c r="H7" s="490" t="s">
        <v>55</v>
      </c>
    </row>
    <row r="8" spans="1:46" s="164" customFormat="1" ht="18" hidden="1" customHeight="1" x14ac:dyDescent="0.2">
      <c r="A8" s="762" t="s">
        <v>0</v>
      </c>
      <c r="B8" s="377"/>
      <c r="C8" s="389"/>
      <c r="D8" s="390"/>
      <c r="E8" s="391"/>
      <c r="F8" s="391"/>
      <c r="G8" s="391"/>
      <c r="H8" s="379"/>
      <c r="I8" s="188"/>
      <c r="J8" s="189"/>
      <c r="K8" s="190"/>
      <c r="L8" s="190"/>
      <c r="M8" s="190"/>
      <c r="N8" s="190"/>
      <c r="O8" s="190"/>
      <c r="P8" s="190"/>
      <c r="Q8" s="190"/>
      <c r="R8" s="190"/>
      <c r="S8" s="191"/>
      <c r="T8" s="187"/>
      <c r="U8" s="187"/>
      <c r="V8" s="187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R8" s="166" t="s">
        <v>1</v>
      </c>
      <c r="AS8" s="166"/>
      <c r="AT8" s="165"/>
    </row>
    <row r="9" spans="1:46" s="164" customFormat="1" ht="19.5" hidden="1" customHeight="1" x14ac:dyDescent="0.2">
      <c r="A9" s="762"/>
      <c r="B9" s="372"/>
      <c r="C9" s="392"/>
      <c r="D9" s="393"/>
      <c r="E9" s="394"/>
      <c r="F9" s="394"/>
      <c r="G9" s="394"/>
      <c r="H9" s="395"/>
      <c r="I9" s="188"/>
      <c r="J9" s="192"/>
      <c r="K9" s="192"/>
      <c r="L9" s="192"/>
      <c r="M9" s="192"/>
      <c r="N9" s="192"/>
      <c r="O9" s="192"/>
      <c r="P9" s="192"/>
      <c r="Q9" s="192"/>
      <c r="R9" s="192"/>
      <c r="S9" s="32"/>
      <c r="T9" s="187"/>
      <c r="U9" s="187"/>
      <c r="V9" s="187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4">
        <v>2002</v>
      </c>
      <c r="AR9" s="166" t="s">
        <v>2</v>
      </c>
      <c r="AS9" s="166"/>
      <c r="AT9" s="165"/>
    </row>
    <row r="10" spans="1:46" s="164" customFormat="1" ht="16.5" hidden="1" customHeight="1" x14ac:dyDescent="0.2">
      <c r="A10" s="762"/>
      <c r="B10" s="372"/>
      <c r="C10" s="392"/>
      <c r="D10" s="393"/>
      <c r="E10" s="394"/>
      <c r="F10" s="394"/>
      <c r="G10" s="394"/>
      <c r="H10" s="395"/>
      <c r="I10" s="188"/>
      <c r="J10" s="193"/>
      <c r="K10" s="193"/>
      <c r="L10" s="194"/>
      <c r="M10" s="187"/>
      <c r="N10" s="187"/>
      <c r="O10" s="187"/>
      <c r="P10" s="187"/>
      <c r="Q10" s="187"/>
      <c r="R10" s="187"/>
      <c r="S10" s="32"/>
      <c r="T10" s="187"/>
      <c r="U10" s="187"/>
      <c r="V10" s="187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8">
        <v>2003</v>
      </c>
      <c r="AR10" s="169" t="s">
        <v>3</v>
      </c>
      <c r="AS10" s="165"/>
      <c r="AT10" s="165"/>
    </row>
    <row r="11" spans="1:46" s="164" customFormat="1" ht="16.5" hidden="1" customHeight="1" x14ac:dyDescent="0.2">
      <c r="A11" s="762"/>
      <c r="B11" s="372"/>
      <c r="C11" s="392"/>
      <c r="D11" s="393"/>
      <c r="E11" s="394"/>
      <c r="F11" s="394"/>
      <c r="G11" s="394"/>
      <c r="H11" s="395"/>
      <c r="I11" s="188"/>
      <c r="J11" s="193"/>
      <c r="K11" s="193"/>
      <c r="L11" s="194"/>
      <c r="M11" s="187"/>
      <c r="N11" s="187"/>
      <c r="O11" s="187"/>
      <c r="P11" s="187"/>
      <c r="Q11" s="187"/>
      <c r="R11" s="187"/>
      <c r="S11" s="32"/>
      <c r="T11" s="187"/>
      <c r="U11" s="187"/>
      <c r="V11" s="187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8"/>
      <c r="AR11" s="169"/>
      <c r="AS11" s="165"/>
      <c r="AT11" s="165"/>
    </row>
    <row r="12" spans="1:46" s="164" customFormat="1" ht="16.5" hidden="1" customHeight="1" x14ac:dyDescent="0.2">
      <c r="A12" s="762"/>
      <c r="B12" s="372"/>
      <c r="C12" s="392"/>
      <c r="D12" s="393"/>
      <c r="E12" s="394"/>
      <c r="F12" s="394"/>
      <c r="G12" s="394"/>
      <c r="H12" s="395"/>
      <c r="I12" s="188"/>
      <c r="J12" s="192"/>
      <c r="K12" s="187"/>
      <c r="L12" s="194"/>
      <c r="M12" s="187"/>
      <c r="N12" s="187"/>
      <c r="O12" s="187"/>
      <c r="P12" s="187"/>
      <c r="Q12" s="187"/>
      <c r="R12" s="187"/>
      <c r="S12" s="32"/>
      <c r="T12" s="187"/>
      <c r="U12" s="187"/>
      <c r="V12" s="187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70">
        <v>2004</v>
      </c>
      <c r="AR12" s="169" t="s">
        <v>4</v>
      </c>
      <c r="AS12" s="165"/>
      <c r="AT12" s="165"/>
    </row>
    <row r="13" spans="1:46" s="164" customFormat="1" ht="16.5" hidden="1" customHeight="1" x14ac:dyDescent="0.2">
      <c r="A13" s="762"/>
      <c r="B13" s="377"/>
      <c r="C13" s="389"/>
      <c r="D13" s="393"/>
      <c r="E13" s="394"/>
      <c r="F13" s="394"/>
      <c r="G13" s="394"/>
      <c r="H13" s="396"/>
      <c r="I13" s="188"/>
      <c r="J13" s="192"/>
      <c r="K13" s="187"/>
      <c r="L13" s="194"/>
      <c r="M13" s="187"/>
      <c r="N13" s="187"/>
      <c r="O13" s="187"/>
      <c r="P13" s="187"/>
      <c r="Q13" s="187"/>
      <c r="R13" s="187"/>
      <c r="S13" s="32"/>
      <c r="T13" s="187"/>
      <c r="U13" s="187"/>
      <c r="V13" s="187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70">
        <v>2005</v>
      </c>
      <c r="AR13" s="165"/>
      <c r="AS13" s="165"/>
      <c r="AT13" s="165"/>
    </row>
    <row r="14" spans="1:46" s="164" customFormat="1" ht="16.5" hidden="1" customHeight="1" x14ac:dyDescent="0.2">
      <c r="A14" s="762"/>
      <c r="B14" s="372"/>
      <c r="C14" s="392"/>
      <c r="D14" s="393"/>
      <c r="E14" s="394"/>
      <c r="F14" s="394"/>
      <c r="G14" s="394"/>
      <c r="H14" s="395"/>
      <c r="I14" s="188"/>
      <c r="J14" s="192"/>
      <c r="K14" s="194"/>
      <c r="L14" s="194"/>
      <c r="M14" s="187"/>
      <c r="N14" s="187"/>
      <c r="O14" s="187"/>
      <c r="P14" s="187"/>
      <c r="Q14" s="187"/>
      <c r="R14" s="187"/>
      <c r="S14" s="32"/>
      <c r="T14" s="187"/>
      <c r="U14" s="187"/>
      <c r="V14" s="187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4">
        <v>2006</v>
      </c>
      <c r="AR14" s="165"/>
      <c r="AS14" s="165"/>
      <c r="AT14" s="165"/>
    </row>
    <row r="15" spans="1:46" s="164" customFormat="1" ht="16.5" hidden="1" customHeight="1" x14ac:dyDescent="0.2">
      <c r="A15" s="762"/>
      <c r="B15" s="372"/>
      <c r="C15" s="392"/>
      <c r="D15" s="393"/>
      <c r="E15" s="394"/>
      <c r="F15" s="394"/>
      <c r="G15" s="394"/>
      <c r="H15" s="395"/>
      <c r="I15" s="188"/>
      <c r="J15" s="192"/>
      <c r="K15" s="187"/>
      <c r="L15" s="194"/>
      <c r="M15" s="187"/>
      <c r="N15" s="187"/>
      <c r="O15" s="187"/>
      <c r="P15" s="187"/>
      <c r="Q15" s="187"/>
      <c r="R15" s="187"/>
      <c r="S15" s="32"/>
      <c r="T15" s="187"/>
      <c r="U15" s="187"/>
      <c r="V15" s="187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8">
        <v>2007</v>
      </c>
      <c r="AR15" s="165"/>
      <c r="AS15" s="165"/>
      <c r="AT15" s="165"/>
    </row>
    <row r="16" spans="1:46" s="164" customFormat="1" ht="16.5" hidden="1" customHeight="1" x14ac:dyDescent="0.2">
      <c r="A16" s="762"/>
      <c r="B16" s="372"/>
      <c r="C16" s="392"/>
      <c r="D16" s="393"/>
      <c r="E16" s="394"/>
      <c r="F16" s="394"/>
      <c r="G16" s="394"/>
      <c r="H16" s="395"/>
      <c r="I16" s="188"/>
      <c r="J16" s="192"/>
      <c r="K16" s="187"/>
      <c r="L16" s="194"/>
      <c r="M16" s="187"/>
      <c r="N16" s="187"/>
      <c r="O16" s="187"/>
      <c r="P16" s="187"/>
      <c r="Q16" s="187"/>
      <c r="R16" s="187"/>
      <c r="S16" s="32"/>
      <c r="T16" s="187"/>
      <c r="U16" s="187"/>
      <c r="V16" s="187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70"/>
      <c r="AR16" s="165"/>
      <c r="AS16" s="165"/>
      <c r="AT16" s="165"/>
    </row>
    <row r="17" spans="1:46" s="164" customFormat="1" ht="16.5" hidden="1" customHeight="1" x14ac:dyDescent="0.2">
      <c r="A17" s="762"/>
      <c r="B17" s="372"/>
      <c r="C17" s="392"/>
      <c r="D17" s="393"/>
      <c r="E17" s="394"/>
      <c r="F17" s="394"/>
      <c r="G17" s="394"/>
      <c r="H17" s="395"/>
      <c r="I17" s="188"/>
      <c r="J17" s="192"/>
      <c r="K17" s="187"/>
      <c r="L17" s="194"/>
      <c r="M17" s="187"/>
      <c r="N17" s="187"/>
      <c r="O17" s="187"/>
      <c r="P17" s="187"/>
      <c r="Q17" s="187"/>
      <c r="R17" s="187"/>
      <c r="S17" s="32"/>
      <c r="T17" s="187"/>
      <c r="U17" s="187"/>
      <c r="V17" s="187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70">
        <v>2009</v>
      </c>
      <c r="AR17" s="165"/>
      <c r="AS17" s="165"/>
      <c r="AT17" s="165"/>
    </row>
    <row r="18" spans="1:46" s="164" customFormat="1" ht="16.5" hidden="1" customHeight="1" x14ac:dyDescent="0.2">
      <c r="A18" s="762"/>
      <c r="B18" s="372"/>
      <c r="C18" s="392"/>
      <c r="D18" s="393"/>
      <c r="E18" s="394"/>
      <c r="F18" s="394"/>
      <c r="G18" s="394"/>
      <c r="H18" s="395"/>
      <c r="I18" s="188"/>
      <c r="J18" s="195"/>
      <c r="K18" s="196"/>
      <c r="L18" s="196"/>
      <c r="M18" s="196"/>
      <c r="N18" s="196"/>
      <c r="O18" s="196"/>
      <c r="P18" s="196"/>
      <c r="Q18" s="196"/>
      <c r="R18" s="196"/>
      <c r="S18" s="196"/>
      <c r="T18" s="187"/>
      <c r="U18" s="187"/>
      <c r="V18" s="187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70">
        <v>2010</v>
      </c>
      <c r="AR18" s="165"/>
      <c r="AS18" s="165"/>
      <c r="AT18" s="165"/>
    </row>
    <row r="19" spans="1:46" s="164" customFormat="1" ht="16.5" hidden="1" customHeight="1" x14ac:dyDescent="0.2">
      <c r="A19" s="762"/>
      <c r="B19" s="372"/>
      <c r="C19" s="392"/>
      <c r="D19" s="393"/>
      <c r="E19" s="394"/>
      <c r="F19" s="394"/>
      <c r="G19" s="394"/>
      <c r="H19" s="395"/>
      <c r="I19" s="188"/>
      <c r="J19" s="195"/>
      <c r="K19" s="196"/>
      <c r="L19" s="188"/>
      <c r="M19" s="196"/>
      <c r="N19" s="196"/>
      <c r="O19" s="196"/>
      <c r="P19" s="196"/>
      <c r="Q19" s="196"/>
      <c r="R19" s="196"/>
      <c r="S19" s="196"/>
      <c r="T19" s="187"/>
      <c r="U19" s="187"/>
      <c r="V19" s="187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70">
        <v>2013</v>
      </c>
      <c r="AR19" s="165"/>
      <c r="AS19" s="165"/>
      <c r="AT19" s="165"/>
    </row>
    <row r="20" spans="1:46" s="164" customFormat="1" ht="16.5" hidden="1" customHeight="1" x14ac:dyDescent="0.25">
      <c r="A20" s="762"/>
      <c r="B20" s="377"/>
      <c r="C20" s="389"/>
      <c r="D20" s="393"/>
      <c r="E20" s="394"/>
      <c r="F20" s="394"/>
      <c r="G20" s="394"/>
      <c r="H20" s="395"/>
      <c r="I20" s="188"/>
      <c r="J20" s="186"/>
      <c r="K20" s="197"/>
      <c r="L20" s="198"/>
      <c r="M20" s="197"/>
      <c r="N20" s="197"/>
      <c r="O20" s="197"/>
      <c r="P20" s="197"/>
      <c r="Q20" s="197"/>
      <c r="R20" s="197"/>
      <c r="S20" s="197"/>
      <c r="T20" s="187"/>
      <c r="U20" s="187"/>
      <c r="V20" s="187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70">
        <v>2015</v>
      </c>
      <c r="AR20" s="165"/>
      <c r="AS20" s="165"/>
      <c r="AT20" s="165"/>
    </row>
    <row r="21" spans="1:46" s="164" customFormat="1" ht="16.5" hidden="1" customHeight="1" x14ac:dyDescent="0.2">
      <c r="A21" s="762"/>
      <c r="B21" s="377"/>
      <c r="C21" s="389"/>
      <c r="D21" s="393"/>
      <c r="E21" s="394"/>
      <c r="F21" s="394"/>
      <c r="G21" s="394"/>
      <c r="H21" s="395"/>
      <c r="I21" s="188"/>
      <c r="J21" s="189"/>
      <c r="K21" s="190"/>
      <c r="L21" s="190"/>
      <c r="M21" s="190"/>
      <c r="N21" s="190"/>
      <c r="O21" s="190"/>
      <c r="P21" s="190"/>
      <c r="Q21" s="190"/>
      <c r="R21" s="190"/>
      <c r="S21" s="191"/>
      <c r="T21" s="187"/>
      <c r="U21" s="187"/>
      <c r="V21" s="187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70">
        <v>2016</v>
      </c>
      <c r="AR21" s="165"/>
      <c r="AS21" s="165"/>
      <c r="AT21" s="165"/>
    </row>
    <row r="22" spans="1:46" s="171" customFormat="1" ht="69" customHeight="1" x14ac:dyDescent="0.2">
      <c r="A22" s="762"/>
      <c r="B22" s="356" t="s">
        <v>5</v>
      </c>
      <c r="C22" s="381"/>
      <c r="D22" s="418">
        <f>Revenue!D22-Programmed!D22</f>
        <v>25229.662</v>
      </c>
      <c r="E22" s="418">
        <f>Revenue!E22-Programmed!E22</f>
        <v>20856.578999999998</v>
      </c>
      <c r="F22" s="418">
        <f>Revenue!F22-Programmed!F22</f>
        <v>29794.191999999999</v>
      </c>
      <c r="G22" s="418">
        <f>Revenue!G22-Programmed!G22</f>
        <v>32964</v>
      </c>
      <c r="H22" s="419">
        <f>+D22+E22+F22+G22</f>
        <v>108844.43299999999</v>
      </c>
      <c r="I22" s="188"/>
      <c r="J22" s="192"/>
      <c r="K22" s="192"/>
      <c r="L22" s="192"/>
      <c r="M22" s="192"/>
      <c r="N22" s="192"/>
      <c r="O22" s="192"/>
      <c r="P22" s="192"/>
      <c r="Q22" s="192"/>
      <c r="R22" s="192"/>
      <c r="S22" s="32"/>
      <c r="T22" s="199"/>
      <c r="U22" s="199"/>
      <c r="V22" s="199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0">
        <v>2017</v>
      </c>
      <c r="AR22" s="172"/>
      <c r="AS22" s="172"/>
      <c r="AT22" s="172"/>
    </row>
    <row r="23" spans="1:46" s="164" customFormat="1" ht="18" customHeight="1" thickBot="1" x14ac:dyDescent="0.25">
      <c r="A23" s="763" t="s">
        <v>42</v>
      </c>
      <c r="B23" s="45" t="s">
        <v>71</v>
      </c>
      <c r="C23" s="74"/>
      <c r="D23" s="420">
        <f t="shared" ref="D23:H23" si="0">SUM(D24:D25)</f>
        <v>0</v>
      </c>
      <c r="E23" s="420">
        <f t="shared" si="0"/>
        <v>0</v>
      </c>
      <c r="F23" s="420">
        <f t="shared" si="0"/>
        <v>0</v>
      </c>
      <c r="G23" s="420">
        <f t="shared" si="0"/>
        <v>0</v>
      </c>
      <c r="H23" s="421">
        <f t="shared" si="0"/>
        <v>0</v>
      </c>
      <c r="I23" s="200"/>
      <c r="J23" s="193"/>
      <c r="K23" s="193"/>
      <c r="L23" s="194"/>
      <c r="M23" s="187"/>
      <c r="N23" s="187"/>
      <c r="O23" s="187"/>
      <c r="P23" s="187"/>
      <c r="Q23" s="187"/>
      <c r="R23" s="187"/>
      <c r="S23" s="32"/>
      <c r="T23" s="187"/>
      <c r="U23" s="187"/>
      <c r="V23" s="187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70">
        <v>2018</v>
      </c>
      <c r="AR23" s="165"/>
      <c r="AS23" s="165"/>
      <c r="AT23" s="165"/>
    </row>
    <row r="24" spans="1:46" s="250" customFormat="1" ht="19.7" customHeight="1" thickTop="1" thickBot="1" x14ac:dyDescent="0.25">
      <c r="A24" s="764"/>
      <c r="B24" s="226" t="s">
        <v>63</v>
      </c>
      <c r="C24" s="256"/>
      <c r="D24" s="422">
        <f>Revenue!D24-Programmed!D24</f>
        <v>0</v>
      </c>
      <c r="E24" s="422">
        <f>Revenue!E24-Programmed!E24</f>
        <v>0</v>
      </c>
      <c r="F24" s="422">
        <f>Revenue!F24-Programmed!F24</f>
        <v>0</v>
      </c>
      <c r="G24" s="422">
        <f>Revenue!G24-Programmed!G24</f>
        <v>0</v>
      </c>
      <c r="H24" s="423">
        <f t="shared" ref="H24:H27" si="1">+D24+E24+F24+G24</f>
        <v>0</v>
      </c>
      <c r="I24" s="257"/>
      <c r="J24" s="258"/>
      <c r="K24" s="259"/>
      <c r="L24" s="206"/>
      <c r="M24" s="259"/>
      <c r="N24" s="259"/>
      <c r="O24" s="259"/>
      <c r="P24" s="259"/>
      <c r="Q24" s="259"/>
      <c r="R24" s="259"/>
      <c r="S24" s="260"/>
      <c r="T24" s="259"/>
      <c r="U24" s="259"/>
      <c r="V24" s="259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3">
        <v>2019</v>
      </c>
      <c r="AR24" s="252"/>
      <c r="AS24" s="252"/>
      <c r="AT24" s="252"/>
    </row>
    <row r="25" spans="1:46" s="250" customFormat="1" ht="20.100000000000001" customHeight="1" thickTop="1" thickBot="1" x14ac:dyDescent="0.25">
      <c r="A25" s="764"/>
      <c r="B25" s="226" t="s">
        <v>74</v>
      </c>
      <c r="C25" s="256"/>
      <c r="D25" s="422">
        <f>Revenue!D25-Programmed!D25</f>
        <v>0</v>
      </c>
      <c r="E25" s="422">
        <f>Revenue!E25-Programmed!E25</f>
        <v>0</v>
      </c>
      <c r="F25" s="422">
        <f>Revenue!F25-Programmed!F25</f>
        <v>0</v>
      </c>
      <c r="G25" s="422">
        <f>Revenue!G25-Programmed!G25</f>
        <v>0</v>
      </c>
      <c r="H25" s="423">
        <f t="shared" si="1"/>
        <v>0</v>
      </c>
      <c r="I25" s="261"/>
      <c r="J25" s="258"/>
      <c r="K25" s="259"/>
      <c r="L25" s="206"/>
      <c r="M25" s="259"/>
      <c r="N25" s="259"/>
      <c r="O25" s="259"/>
      <c r="P25" s="259"/>
      <c r="Q25" s="259"/>
      <c r="R25" s="259"/>
      <c r="S25" s="260"/>
      <c r="T25" s="259"/>
      <c r="U25" s="259"/>
      <c r="V25" s="259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3">
        <v>2020</v>
      </c>
      <c r="AR25" s="252"/>
      <c r="AS25" s="252"/>
      <c r="AT25" s="252"/>
    </row>
    <row r="26" spans="1:46" s="164" customFormat="1" ht="19.350000000000001" customHeight="1" thickTop="1" thickBot="1" x14ac:dyDescent="0.25">
      <c r="A26" s="764"/>
      <c r="B26" s="599" t="s">
        <v>73</v>
      </c>
      <c r="C26" s="602"/>
      <c r="D26" s="603">
        <f>+Revenue!D26-Programmed!D26</f>
        <v>81043.463000000003</v>
      </c>
      <c r="E26" s="603">
        <f>+Revenue!E26-Programmed!E26</f>
        <v>87201.210999999996</v>
      </c>
      <c r="F26" s="603">
        <f>+Revenue!F26-Programmed!F26</f>
        <v>87993</v>
      </c>
      <c r="G26" s="603">
        <f>+Revenue!G26-Programmed!G26</f>
        <v>85842</v>
      </c>
      <c r="H26" s="604">
        <f t="shared" si="1"/>
        <v>342079.674</v>
      </c>
      <c r="I26" s="188"/>
      <c r="J26" s="192"/>
      <c r="K26" s="194"/>
      <c r="L26" s="194"/>
      <c r="M26" s="187"/>
      <c r="N26" s="187"/>
      <c r="O26" s="187"/>
      <c r="P26" s="187"/>
      <c r="Q26" s="187"/>
      <c r="R26" s="187"/>
      <c r="S26" s="32"/>
      <c r="T26" s="187"/>
      <c r="U26" s="187"/>
      <c r="V26" s="187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70">
        <v>2021</v>
      </c>
      <c r="AR26" s="165"/>
      <c r="AS26" s="165"/>
      <c r="AT26" s="165"/>
    </row>
    <row r="27" spans="1:46" s="164" customFormat="1" ht="20.100000000000001" customHeight="1" thickTop="1" thickBot="1" x14ac:dyDescent="0.25">
      <c r="A27" s="764"/>
      <c r="B27" s="663" t="s">
        <v>111</v>
      </c>
      <c r="C27" s="71"/>
      <c r="D27" s="424">
        <f>+Revenue!D27-Programmed!D27</f>
        <v>0</v>
      </c>
      <c r="E27" s="424">
        <f>+Revenue!E27-Programmed!E27</f>
        <v>0</v>
      </c>
      <c r="F27" s="424">
        <f>+Revenue!F27-Programmed!F27</f>
        <v>0</v>
      </c>
      <c r="G27" s="424">
        <f>+Revenue!G27-Programmed!G27</f>
        <v>0</v>
      </c>
      <c r="H27" s="425">
        <f t="shared" si="1"/>
        <v>0</v>
      </c>
      <c r="I27" s="195"/>
      <c r="J27" s="195"/>
      <c r="K27" s="196"/>
      <c r="L27" s="196"/>
      <c r="M27" s="196"/>
      <c r="N27" s="196"/>
      <c r="O27" s="196"/>
      <c r="P27" s="196"/>
      <c r="Q27" s="196"/>
      <c r="R27" s="196"/>
      <c r="S27" s="196"/>
      <c r="T27" s="187"/>
      <c r="U27" s="187"/>
      <c r="V27" s="187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70">
        <v>2026</v>
      </c>
      <c r="AR27" s="165"/>
      <c r="AS27" s="165"/>
      <c r="AT27" s="165"/>
    </row>
    <row r="28" spans="1:46" s="171" customFormat="1" ht="28.35" customHeight="1" thickTop="1" x14ac:dyDescent="0.3">
      <c r="A28" s="765"/>
      <c r="B28" s="381" t="s">
        <v>40</v>
      </c>
      <c r="C28" s="397"/>
      <c r="D28" s="426">
        <f>+D23+D26+D27</f>
        <v>81043.463000000003</v>
      </c>
      <c r="E28" s="426">
        <f t="shared" ref="E28:H28" si="2">+E23+E26+E27</f>
        <v>87201.210999999996</v>
      </c>
      <c r="F28" s="426">
        <f t="shared" si="2"/>
        <v>87993</v>
      </c>
      <c r="G28" s="426">
        <f t="shared" si="2"/>
        <v>85842</v>
      </c>
      <c r="H28" s="426">
        <f t="shared" si="2"/>
        <v>342079.674</v>
      </c>
      <c r="I28" s="201"/>
      <c r="J28" s="202"/>
      <c r="K28" s="202"/>
      <c r="L28" s="202"/>
      <c r="M28" s="202"/>
      <c r="N28" s="202"/>
      <c r="O28" s="188"/>
      <c r="P28" s="188"/>
      <c r="Q28" s="188"/>
      <c r="R28" s="188"/>
      <c r="S28" s="188"/>
      <c r="T28" s="199"/>
      <c r="U28" s="199"/>
      <c r="V28" s="199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0">
        <v>2027</v>
      </c>
      <c r="AR28" s="172"/>
      <c r="AS28" s="172"/>
      <c r="AT28" s="172"/>
    </row>
    <row r="29" spans="1:46" s="174" customFormat="1" ht="21.95" customHeight="1" x14ac:dyDescent="0.3">
      <c r="A29" s="710" t="s">
        <v>6</v>
      </c>
      <c r="B29" s="53" t="s">
        <v>120</v>
      </c>
      <c r="C29" s="75"/>
      <c r="D29" s="427">
        <f t="shared" ref="D29:H29" si="3">SUM(D30:D32)</f>
        <v>0</v>
      </c>
      <c r="E29" s="427">
        <f t="shared" si="3"/>
        <v>0</v>
      </c>
      <c r="F29" s="427">
        <f t="shared" si="3"/>
        <v>0</v>
      </c>
      <c r="G29" s="427">
        <f t="shared" si="3"/>
        <v>0</v>
      </c>
      <c r="H29" s="428">
        <f t="shared" si="3"/>
        <v>0</v>
      </c>
      <c r="I29" s="188"/>
      <c r="J29" s="202"/>
      <c r="K29" s="202"/>
      <c r="L29" s="202"/>
      <c r="M29" s="202"/>
      <c r="N29" s="202"/>
      <c r="O29" s="188"/>
      <c r="P29" s="188"/>
      <c r="Q29" s="188"/>
      <c r="R29" s="188"/>
      <c r="S29" s="188"/>
      <c r="T29" s="194"/>
      <c r="U29" s="194"/>
      <c r="V29" s="194"/>
      <c r="AQ29" s="170">
        <v>2028</v>
      </c>
    </row>
    <row r="30" spans="1:46" s="177" customFormat="1" ht="20.100000000000001" customHeight="1" x14ac:dyDescent="0.3">
      <c r="A30" s="711"/>
      <c r="B30" s="667" t="s">
        <v>59</v>
      </c>
      <c r="C30" s="637"/>
      <c r="D30" s="675">
        <f>Revenue!D30-Programmed!D30</f>
        <v>0</v>
      </c>
      <c r="E30" s="675">
        <f>Revenue!E30-Programmed!E30</f>
        <v>0</v>
      </c>
      <c r="F30" s="675">
        <f>Revenue!F30-Programmed!F30</f>
        <v>0</v>
      </c>
      <c r="G30" s="675">
        <f>Revenue!G30-Programmed!G30</f>
        <v>0</v>
      </c>
      <c r="H30" s="639">
        <f>+D30+E30+F30+G30</f>
        <v>0</v>
      </c>
      <c r="I30" s="257"/>
      <c r="J30" s="262"/>
      <c r="K30" s="262"/>
      <c r="L30" s="262"/>
      <c r="M30" s="262"/>
      <c r="N30" s="262"/>
      <c r="O30" s="257"/>
      <c r="P30" s="257"/>
      <c r="Q30" s="257"/>
      <c r="R30" s="257"/>
      <c r="S30" s="257"/>
      <c r="T30" s="206"/>
      <c r="U30" s="206"/>
      <c r="V30" s="206"/>
      <c r="AQ30" s="253"/>
    </row>
    <row r="31" spans="1:46" s="177" customFormat="1" ht="20.100000000000001" customHeight="1" x14ac:dyDescent="0.3">
      <c r="A31" s="711"/>
      <c r="B31" s="226" t="s">
        <v>39</v>
      </c>
      <c r="C31" s="256"/>
      <c r="D31" s="429">
        <f>Revenue!D31-Programmed!D31</f>
        <v>0</v>
      </c>
      <c r="E31" s="429">
        <f>Revenue!E31-Programmed!E31</f>
        <v>0</v>
      </c>
      <c r="F31" s="429">
        <f>Revenue!F31-Programmed!F31</f>
        <v>0</v>
      </c>
      <c r="G31" s="429">
        <f>Revenue!G31-Programmed!G31</f>
        <v>0</v>
      </c>
      <c r="H31" s="430">
        <f>+D31+E31+F31+G31</f>
        <v>0</v>
      </c>
      <c r="I31" s="257"/>
      <c r="J31" s="262"/>
      <c r="K31" s="262"/>
      <c r="L31" s="262"/>
      <c r="M31" s="262"/>
      <c r="N31" s="262"/>
      <c r="O31" s="257"/>
      <c r="P31" s="257"/>
      <c r="Q31" s="257"/>
      <c r="R31" s="257"/>
      <c r="S31" s="257"/>
      <c r="T31" s="206"/>
      <c r="U31" s="206"/>
      <c r="V31" s="206"/>
      <c r="AQ31" s="253"/>
    </row>
    <row r="32" spans="1:46" s="177" customFormat="1" ht="20.100000000000001" customHeight="1" x14ac:dyDescent="0.3">
      <c r="A32" s="711"/>
      <c r="B32" s="225" t="s">
        <v>26</v>
      </c>
      <c r="C32" s="77"/>
      <c r="D32" s="429">
        <f>Revenue!D32-Programmed!D32</f>
        <v>0</v>
      </c>
      <c r="E32" s="429">
        <f>Revenue!E32-Programmed!E32</f>
        <v>0</v>
      </c>
      <c r="F32" s="429">
        <f>Revenue!F32-Programmed!F32</f>
        <v>0</v>
      </c>
      <c r="G32" s="429">
        <f>Revenue!G32-Programmed!G32</f>
        <v>0</v>
      </c>
      <c r="H32" s="430">
        <f>+D32+E32+F32+G32</f>
        <v>0</v>
      </c>
      <c r="I32" s="257"/>
      <c r="J32" s="262"/>
      <c r="K32" s="262"/>
      <c r="L32" s="262"/>
      <c r="M32" s="262"/>
      <c r="N32" s="262"/>
      <c r="O32" s="257"/>
      <c r="P32" s="257"/>
      <c r="Q32" s="257"/>
      <c r="R32" s="257"/>
      <c r="S32" s="257"/>
      <c r="T32" s="206"/>
      <c r="U32" s="206"/>
      <c r="V32" s="206"/>
      <c r="AQ32" s="253"/>
    </row>
    <row r="33" spans="1:43" s="174" customFormat="1" ht="21.95" customHeight="1" x14ac:dyDescent="0.25">
      <c r="A33" s="711"/>
      <c r="B33" s="45" t="s">
        <v>65</v>
      </c>
      <c r="C33" s="74"/>
      <c r="D33" s="431">
        <f t="shared" ref="D33:H33" si="4">SUM(D34:D35)</f>
        <v>0</v>
      </c>
      <c r="E33" s="431">
        <f t="shared" si="4"/>
        <v>0</v>
      </c>
      <c r="F33" s="431">
        <f t="shared" si="4"/>
        <v>0</v>
      </c>
      <c r="G33" s="431">
        <f t="shared" si="4"/>
        <v>0</v>
      </c>
      <c r="H33" s="432">
        <f t="shared" si="4"/>
        <v>0</v>
      </c>
      <c r="I33" s="188"/>
      <c r="J33" s="186"/>
      <c r="K33" s="197"/>
      <c r="L33" s="198"/>
      <c r="M33" s="197"/>
      <c r="N33" s="197"/>
      <c r="O33" s="197"/>
      <c r="P33" s="197"/>
      <c r="Q33" s="197"/>
      <c r="R33" s="197"/>
      <c r="S33" s="197"/>
      <c r="T33" s="194"/>
      <c r="U33" s="194"/>
      <c r="V33" s="194"/>
      <c r="AQ33" s="170">
        <v>2029</v>
      </c>
    </row>
    <row r="34" spans="1:43" s="177" customFormat="1" ht="20.100000000000001" customHeight="1" x14ac:dyDescent="0.2">
      <c r="A34" s="711"/>
      <c r="B34" s="669" t="s">
        <v>60</v>
      </c>
      <c r="C34" s="672"/>
      <c r="D34" s="673">
        <f>Revenue!D34-Programmed!D34</f>
        <v>0</v>
      </c>
      <c r="E34" s="673">
        <f>Revenue!E34-Programmed!E34</f>
        <v>0</v>
      </c>
      <c r="F34" s="673">
        <f>Revenue!F34-Programmed!F34</f>
        <v>0</v>
      </c>
      <c r="G34" s="673">
        <f>Revenue!G34-Programmed!G34</f>
        <v>0</v>
      </c>
      <c r="H34" s="674">
        <f>+D34+E34+F34+G34</f>
        <v>0</v>
      </c>
      <c r="I34" s="257"/>
      <c r="J34" s="263"/>
      <c r="K34" s="264"/>
      <c r="L34" s="264"/>
      <c r="M34" s="264"/>
      <c r="N34" s="264"/>
      <c r="O34" s="264"/>
      <c r="P34" s="264"/>
      <c r="Q34" s="264"/>
      <c r="R34" s="264"/>
      <c r="S34" s="265"/>
      <c r="T34" s="206"/>
      <c r="U34" s="206"/>
      <c r="V34" s="206"/>
      <c r="AQ34" s="253">
        <v>2030</v>
      </c>
    </row>
    <row r="35" spans="1:43" s="177" customFormat="1" ht="20.100000000000001" customHeight="1" x14ac:dyDescent="0.2">
      <c r="A35" s="711"/>
      <c r="B35" s="226" t="s">
        <v>38</v>
      </c>
      <c r="C35" s="76"/>
      <c r="D35" s="429">
        <f>Revenue!D35-Programmed!D35</f>
        <v>0</v>
      </c>
      <c r="E35" s="429">
        <f>Revenue!E35-Programmed!E35</f>
        <v>0</v>
      </c>
      <c r="F35" s="429">
        <f>Revenue!F35-Programmed!F35</f>
        <v>0</v>
      </c>
      <c r="G35" s="429">
        <f>Revenue!G35-Programmed!G35</f>
        <v>0</v>
      </c>
      <c r="H35" s="430">
        <f>+D35+E35+F35+G35</f>
        <v>0</v>
      </c>
      <c r="I35" s="257"/>
      <c r="J35" s="258"/>
      <c r="K35" s="258"/>
      <c r="L35" s="258"/>
      <c r="M35" s="258"/>
      <c r="N35" s="258"/>
      <c r="O35" s="258"/>
      <c r="P35" s="258"/>
      <c r="Q35" s="258"/>
      <c r="R35" s="258"/>
      <c r="S35" s="260"/>
      <c r="T35" s="206"/>
      <c r="U35" s="206"/>
      <c r="V35" s="206"/>
      <c r="AQ35" s="253"/>
    </row>
    <row r="36" spans="1:43" s="174" customFormat="1" ht="21.95" customHeight="1" x14ac:dyDescent="0.2">
      <c r="A36" s="711"/>
      <c r="B36" s="45" t="s">
        <v>66</v>
      </c>
      <c r="C36" s="238"/>
      <c r="D36" s="433">
        <f t="shared" ref="D36:H36" si="5">SUM(D37:D38)</f>
        <v>0</v>
      </c>
      <c r="E36" s="433">
        <f t="shared" si="5"/>
        <v>0</v>
      </c>
      <c r="F36" s="433">
        <f t="shared" si="5"/>
        <v>0</v>
      </c>
      <c r="G36" s="433">
        <f t="shared" si="5"/>
        <v>0</v>
      </c>
      <c r="H36" s="432">
        <f t="shared" si="5"/>
        <v>0</v>
      </c>
      <c r="I36" s="188"/>
      <c r="J36" s="193"/>
      <c r="K36" s="193"/>
      <c r="L36" s="194"/>
      <c r="M36" s="187"/>
      <c r="N36" s="187"/>
      <c r="O36" s="187"/>
      <c r="P36" s="187"/>
      <c r="Q36" s="187"/>
      <c r="R36" s="187"/>
      <c r="S36" s="32"/>
      <c r="T36" s="194"/>
      <c r="U36" s="194"/>
      <c r="V36" s="194"/>
    </row>
    <row r="37" spans="1:43" s="177" customFormat="1" ht="20.100000000000001" customHeight="1" x14ac:dyDescent="0.2">
      <c r="A37" s="711"/>
      <c r="B37" s="225" t="s">
        <v>61</v>
      </c>
      <c r="C37" s="77"/>
      <c r="D37" s="429">
        <f>Revenue!D37-Programmed!D37</f>
        <v>0</v>
      </c>
      <c r="E37" s="429">
        <f>Revenue!E37-Programmed!E37</f>
        <v>0</v>
      </c>
      <c r="F37" s="429">
        <f>Revenue!F37-Programmed!F37</f>
        <v>0</v>
      </c>
      <c r="G37" s="429">
        <f>Revenue!G37-Programmed!G37</f>
        <v>0</v>
      </c>
      <c r="H37" s="430">
        <f t="shared" ref="H37:H47" si="6">+D37+E37+F37+G37</f>
        <v>0</v>
      </c>
      <c r="I37" s="257"/>
      <c r="J37" s="258"/>
      <c r="K37" s="259"/>
      <c r="L37" s="206"/>
      <c r="M37" s="259"/>
      <c r="N37" s="259"/>
      <c r="O37" s="259"/>
      <c r="P37" s="259"/>
      <c r="Q37" s="259"/>
      <c r="R37" s="259"/>
      <c r="S37" s="260"/>
      <c r="T37" s="206"/>
      <c r="U37" s="206"/>
      <c r="V37" s="206"/>
    </row>
    <row r="38" spans="1:43" s="177" customFormat="1" ht="20.100000000000001" customHeight="1" x14ac:dyDescent="0.2">
      <c r="A38" s="711"/>
      <c r="B38" s="226" t="s">
        <v>62</v>
      </c>
      <c r="C38" s="77"/>
      <c r="D38" s="429">
        <f>Revenue!D38-Programmed!D38</f>
        <v>0</v>
      </c>
      <c r="E38" s="429">
        <f>Revenue!E38-Programmed!E38</f>
        <v>0</v>
      </c>
      <c r="F38" s="429">
        <f>Revenue!F38-Programmed!F38</f>
        <v>0</v>
      </c>
      <c r="G38" s="429">
        <f>Revenue!G38-Programmed!G38</f>
        <v>0</v>
      </c>
      <c r="H38" s="430">
        <f t="shared" si="6"/>
        <v>0</v>
      </c>
      <c r="I38" s="257"/>
      <c r="J38" s="258"/>
      <c r="K38" s="259"/>
      <c r="L38" s="206"/>
      <c r="M38" s="259"/>
      <c r="N38" s="259"/>
      <c r="O38" s="259"/>
      <c r="P38" s="259"/>
      <c r="Q38" s="259"/>
      <c r="R38" s="259"/>
      <c r="S38" s="260"/>
      <c r="T38" s="206"/>
      <c r="U38" s="206"/>
      <c r="V38" s="206"/>
    </row>
    <row r="39" spans="1:43" s="355" customFormat="1" ht="20.100000000000001" customHeight="1" x14ac:dyDescent="0.2">
      <c r="A39" s="711"/>
      <c r="B39" s="647" t="s">
        <v>184</v>
      </c>
      <c r="C39" s="548"/>
      <c r="D39" s="549">
        <f>Revenue!D39-Programmed!D39</f>
        <v>0</v>
      </c>
      <c r="E39" s="549">
        <f>Revenue!E39-Programmed!E39</f>
        <v>0</v>
      </c>
      <c r="F39" s="549">
        <f>Revenue!F39-Programmed!F39</f>
        <v>0</v>
      </c>
      <c r="G39" s="549">
        <f>Revenue!G39-Programmed!G39</f>
        <v>0</v>
      </c>
      <c r="H39" s="650">
        <f t="shared" si="6"/>
        <v>0</v>
      </c>
      <c r="I39" s="351"/>
      <c r="J39" s="352"/>
      <c r="K39" s="353"/>
      <c r="L39" s="353"/>
      <c r="M39" s="354"/>
      <c r="N39" s="354"/>
      <c r="O39" s="354"/>
      <c r="P39" s="354"/>
      <c r="Q39" s="354"/>
      <c r="R39" s="354"/>
      <c r="S39" s="32"/>
      <c r="T39" s="353"/>
      <c r="U39" s="353"/>
      <c r="V39" s="353"/>
    </row>
    <row r="40" spans="1:43" s="355" customFormat="1" ht="20.100000000000001" customHeight="1" x14ac:dyDescent="0.2">
      <c r="A40" s="711"/>
      <c r="B40" s="44" t="s">
        <v>67</v>
      </c>
      <c r="C40" s="70"/>
      <c r="D40" s="434">
        <f>Revenue!D40-Programmed!D40</f>
        <v>0</v>
      </c>
      <c r="E40" s="434">
        <f>Revenue!E40-Programmed!E40</f>
        <v>0</v>
      </c>
      <c r="F40" s="434">
        <f>Revenue!F40-Programmed!F40</f>
        <v>0</v>
      </c>
      <c r="G40" s="434">
        <f>Revenue!G40-Programmed!G40</f>
        <v>0</v>
      </c>
      <c r="H40" s="435">
        <f t="shared" si="6"/>
        <v>0</v>
      </c>
      <c r="I40" s="351"/>
      <c r="J40" s="352"/>
      <c r="K40" s="354"/>
      <c r="L40" s="353"/>
      <c r="M40" s="354"/>
      <c r="N40" s="354"/>
      <c r="O40" s="354"/>
      <c r="P40" s="354"/>
      <c r="Q40" s="354"/>
      <c r="R40" s="354"/>
      <c r="S40" s="32"/>
      <c r="T40" s="353"/>
      <c r="U40" s="353"/>
      <c r="V40" s="353"/>
    </row>
    <row r="41" spans="1:43" s="355" customFormat="1" ht="20.100000000000001" customHeight="1" x14ac:dyDescent="0.2">
      <c r="A41" s="711"/>
      <c r="B41" s="529" t="s">
        <v>177</v>
      </c>
      <c r="C41" s="72"/>
      <c r="D41" s="434">
        <f>Revenue!D41-Programmed!D41</f>
        <v>0</v>
      </c>
      <c r="E41" s="434">
        <f>Revenue!E41-Programmed!E41</f>
        <v>0</v>
      </c>
      <c r="F41" s="434">
        <f>Revenue!F41-Programmed!F41</f>
        <v>0</v>
      </c>
      <c r="G41" s="434">
        <f>Revenue!G41-Programmed!G41</f>
        <v>0</v>
      </c>
      <c r="H41" s="435">
        <f t="shared" si="6"/>
        <v>0</v>
      </c>
      <c r="I41" s="351"/>
      <c r="J41" s="352"/>
      <c r="K41" s="354"/>
      <c r="L41" s="353"/>
      <c r="M41" s="354"/>
      <c r="N41" s="354"/>
      <c r="O41" s="354"/>
      <c r="P41" s="354"/>
      <c r="Q41" s="354"/>
      <c r="R41" s="354"/>
      <c r="S41" s="32"/>
      <c r="T41" s="353"/>
      <c r="U41" s="353"/>
      <c r="V41" s="353"/>
    </row>
    <row r="42" spans="1:43" s="355" customFormat="1" ht="20.100000000000001" customHeight="1" x14ac:dyDescent="0.2">
      <c r="A42" s="711"/>
      <c r="B42" s="44" t="s">
        <v>133</v>
      </c>
      <c r="C42" s="70"/>
      <c r="D42" s="434">
        <f>Revenue!D42-Programmed!D42</f>
        <v>0</v>
      </c>
      <c r="E42" s="434">
        <f>Revenue!E42-Programmed!E42</f>
        <v>0</v>
      </c>
      <c r="F42" s="434">
        <f>Revenue!F42-Programmed!F42</f>
        <v>0</v>
      </c>
      <c r="G42" s="434">
        <f>Revenue!G42-Programmed!G42</f>
        <v>0</v>
      </c>
      <c r="H42" s="435">
        <f t="shared" si="6"/>
        <v>0</v>
      </c>
      <c r="I42" s="351"/>
      <c r="J42" s="352"/>
      <c r="K42" s="354"/>
      <c r="L42" s="353"/>
      <c r="M42" s="354"/>
      <c r="N42" s="354"/>
      <c r="O42" s="354"/>
      <c r="P42" s="354"/>
      <c r="Q42" s="354"/>
      <c r="R42" s="354"/>
      <c r="S42" s="32"/>
      <c r="T42" s="353"/>
      <c r="U42" s="353"/>
      <c r="V42" s="353"/>
    </row>
    <row r="43" spans="1:43" s="174" customFormat="1" ht="20.100000000000001" customHeight="1" x14ac:dyDescent="0.2">
      <c r="A43" s="711"/>
      <c r="B43" s="54" t="s">
        <v>68</v>
      </c>
      <c r="C43" s="73"/>
      <c r="D43" s="434">
        <f>Revenue!D43-Programmed!D43</f>
        <v>0</v>
      </c>
      <c r="E43" s="434">
        <f>Revenue!E43-Programmed!E43</f>
        <v>0</v>
      </c>
      <c r="F43" s="434">
        <f>Revenue!F43-Programmed!F43</f>
        <v>0</v>
      </c>
      <c r="G43" s="434">
        <f>Revenue!G43-Programmed!G43</f>
        <v>0</v>
      </c>
      <c r="H43" s="435">
        <f t="shared" si="6"/>
        <v>0</v>
      </c>
      <c r="I43" s="188"/>
      <c r="J43" s="192"/>
      <c r="K43" s="187"/>
      <c r="L43" s="194"/>
      <c r="M43" s="187"/>
      <c r="N43" s="187"/>
      <c r="O43" s="187"/>
      <c r="P43" s="187"/>
      <c r="Q43" s="187"/>
      <c r="R43" s="187"/>
      <c r="S43" s="32"/>
      <c r="T43" s="194"/>
      <c r="U43" s="194"/>
      <c r="V43" s="194"/>
    </row>
    <row r="44" spans="1:43" s="174" customFormat="1" ht="18" customHeight="1" x14ac:dyDescent="0.2">
      <c r="A44" s="711"/>
      <c r="B44" s="47" t="s">
        <v>69</v>
      </c>
      <c r="C44" s="71"/>
      <c r="D44" s="434">
        <f>Revenue!D44-Programmed!D44</f>
        <v>0</v>
      </c>
      <c r="E44" s="434">
        <f>Revenue!E44-Programmed!E44</f>
        <v>0</v>
      </c>
      <c r="F44" s="434">
        <f>Revenue!F44-Programmed!F44</f>
        <v>0</v>
      </c>
      <c r="G44" s="434">
        <f>Revenue!G44-Programmed!G44</f>
        <v>0</v>
      </c>
      <c r="H44" s="435">
        <f t="shared" ref="H44" si="7">+D44+E44+F44+G44</f>
        <v>0</v>
      </c>
      <c r="I44" s="188"/>
      <c r="J44" s="192"/>
      <c r="K44" s="187"/>
      <c r="L44" s="194"/>
      <c r="M44" s="187"/>
      <c r="N44" s="187"/>
      <c r="O44" s="187"/>
      <c r="P44" s="187"/>
      <c r="Q44" s="187"/>
      <c r="R44" s="187"/>
      <c r="S44" s="32"/>
      <c r="T44" s="194"/>
      <c r="U44" s="194"/>
      <c r="V44" s="194"/>
    </row>
    <row r="45" spans="1:43" s="174" customFormat="1" ht="19.5" customHeight="1" x14ac:dyDescent="0.2">
      <c r="A45" s="711"/>
      <c r="B45" s="47" t="s">
        <v>145</v>
      </c>
      <c r="C45" s="71"/>
      <c r="D45" s="434">
        <f>Revenue!D45-Programmed!D45</f>
        <v>0</v>
      </c>
      <c r="E45" s="434">
        <f>Revenue!E45-Programmed!E45</f>
        <v>0</v>
      </c>
      <c r="F45" s="434">
        <f>Revenue!F45-Programmed!F45</f>
        <v>0</v>
      </c>
      <c r="G45" s="434">
        <f>Revenue!G45-Programmed!G45</f>
        <v>0</v>
      </c>
      <c r="H45" s="435">
        <f t="shared" si="6"/>
        <v>0</v>
      </c>
      <c r="I45" s="188"/>
      <c r="J45" s="192"/>
      <c r="K45" s="187"/>
      <c r="L45" s="194"/>
      <c r="M45" s="187"/>
      <c r="N45" s="187"/>
      <c r="O45" s="187"/>
      <c r="P45" s="187"/>
      <c r="Q45" s="187"/>
      <c r="R45" s="187"/>
      <c r="S45" s="32"/>
      <c r="T45" s="194"/>
      <c r="U45" s="194"/>
      <c r="V45" s="194"/>
    </row>
    <row r="46" spans="1:43" s="174" customFormat="1" ht="35.25" hidden="1" customHeight="1" x14ac:dyDescent="0.2">
      <c r="A46" s="711"/>
      <c r="B46" s="47"/>
      <c r="C46" s="71"/>
      <c r="D46" s="434">
        <f>Revenue!D46-Programmed!D46</f>
        <v>0</v>
      </c>
      <c r="E46" s="434">
        <f>Revenue!E46-Programmed!E46</f>
        <v>0</v>
      </c>
      <c r="F46" s="434">
        <f>Revenue!F46-Programmed!F46</f>
        <v>0</v>
      </c>
      <c r="G46" s="434">
        <f>Revenue!G46-Programmed!G46</f>
        <v>0</v>
      </c>
      <c r="H46" s="435">
        <f t="shared" si="6"/>
        <v>0</v>
      </c>
      <c r="I46" s="188"/>
      <c r="J46" s="195"/>
      <c r="K46" s="196"/>
      <c r="L46" s="196"/>
      <c r="M46" s="196"/>
      <c r="N46" s="196"/>
      <c r="O46" s="196"/>
      <c r="P46" s="196"/>
      <c r="Q46" s="196"/>
      <c r="R46" s="196"/>
      <c r="S46" s="196"/>
      <c r="T46" s="194"/>
      <c r="U46" s="194"/>
      <c r="V46" s="194"/>
    </row>
    <row r="47" spans="1:43" s="176" customFormat="1" ht="18" customHeight="1" x14ac:dyDescent="0.3">
      <c r="A47" s="711"/>
      <c r="B47" s="590" t="s">
        <v>112</v>
      </c>
      <c r="C47" s="591"/>
      <c r="D47" s="592">
        <f>Revenue!D47-Programmed!D47</f>
        <v>0</v>
      </c>
      <c r="E47" s="592">
        <f>Revenue!E47-Programmed!E47</f>
        <v>0</v>
      </c>
      <c r="F47" s="592">
        <f>Revenue!F47-Programmed!F47</f>
        <v>0</v>
      </c>
      <c r="G47" s="592">
        <f>Revenue!G47-Programmed!G47</f>
        <v>0</v>
      </c>
      <c r="H47" s="593">
        <f t="shared" si="6"/>
        <v>0</v>
      </c>
      <c r="I47" s="203"/>
      <c r="J47" s="202"/>
      <c r="K47" s="33"/>
      <c r="L47" s="202"/>
      <c r="M47" s="202"/>
      <c r="N47" s="202"/>
      <c r="O47" s="188"/>
      <c r="P47" s="188"/>
      <c r="Q47" s="188"/>
      <c r="R47" s="188"/>
      <c r="S47" s="188"/>
      <c r="T47" s="204"/>
      <c r="U47" s="204"/>
      <c r="V47" s="204"/>
    </row>
    <row r="48" spans="1:43" s="174" customFormat="1" ht="28.35" customHeight="1" x14ac:dyDescent="0.3">
      <c r="A48" s="712"/>
      <c r="B48" s="386" t="s">
        <v>7</v>
      </c>
      <c r="C48" s="398"/>
      <c r="D48" s="438">
        <f>D29+D33+D36+SUM(D39:D47)</f>
        <v>0</v>
      </c>
      <c r="E48" s="438">
        <f>E29+E33+E36+SUM(E39:E47)</f>
        <v>0</v>
      </c>
      <c r="F48" s="438">
        <f>F29+F33+F36+SUM(F39:F47)</f>
        <v>0</v>
      </c>
      <c r="G48" s="438">
        <f>G29+G33+G36+SUM(G39:G47)</f>
        <v>0</v>
      </c>
      <c r="H48" s="439">
        <f>H29+H33+H36+SUM(H39:H47)</f>
        <v>0</v>
      </c>
      <c r="I48" s="188"/>
      <c r="J48" s="203"/>
      <c r="K48" s="203"/>
      <c r="L48" s="203"/>
      <c r="M48" s="203"/>
      <c r="N48" s="203"/>
      <c r="O48" s="205"/>
      <c r="P48" s="205"/>
      <c r="Q48" s="205"/>
      <c r="R48" s="205"/>
      <c r="S48" s="205"/>
      <c r="T48" s="194"/>
      <c r="U48" s="194"/>
      <c r="V48" s="194"/>
    </row>
    <row r="49" spans="1:22" s="174" customFormat="1" ht="20.100000000000001" customHeight="1" x14ac:dyDescent="0.2">
      <c r="A49" s="716" t="s">
        <v>8</v>
      </c>
      <c r="B49" s="533" t="s">
        <v>126</v>
      </c>
      <c r="C49" s="548"/>
      <c r="D49" s="549">
        <f>Revenue!D49-Programmed!D49</f>
        <v>0</v>
      </c>
      <c r="E49" s="550">
        <f>Revenue!E49-Programmed!E49</f>
        <v>0</v>
      </c>
      <c r="F49" s="550">
        <f>Revenue!F49-Programmed!F49</f>
        <v>0</v>
      </c>
      <c r="G49" s="550">
        <f>Revenue!G49-Programmed!G49</f>
        <v>0</v>
      </c>
      <c r="H49" s="551">
        <f t="shared" ref="H49:H61" si="8">+D49+E49+F49+G49</f>
        <v>0</v>
      </c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94"/>
      <c r="U49" s="194"/>
      <c r="V49" s="194"/>
    </row>
    <row r="50" spans="1:22" s="174" customFormat="1" ht="20.100000000000001" customHeight="1" x14ac:dyDescent="0.2">
      <c r="A50" s="724"/>
      <c r="B50" s="46" t="s">
        <v>88</v>
      </c>
      <c r="C50" s="70"/>
      <c r="D50" s="434">
        <f>Revenue!D50-Programmed!D50</f>
        <v>0</v>
      </c>
      <c r="E50" s="434">
        <f>Revenue!E50-Programmed!E50</f>
        <v>0</v>
      </c>
      <c r="F50" s="434">
        <f>Revenue!F50-Programmed!F50</f>
        <v>0</v>
      </c>
      <c r="G50" s="434">
        <f>Revenue!G50-Programmed!G50</f>
        <v>0</v>
      </c>
      <c r="H50" s="435">
        <f t="shared" si="8"/>
        <v>0</v>
      </c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94"/>
      <c r="U50" s="194"/>
      <c r="V50" s="194"/>
    </row>
    <row r="51" spans="1:22" s="174" customFormat="1" ht="20.100000000000001" customHeight="1" x14ac:dyDescent="0.25">
      <c r="A51" s="724"/>
      <c r="B51" s="46" t="s">
        <v>89</v>
      </c>
      <c r="C51" s="70"/>
      <c r="D51" s="434">
        <f>Revenue!D51-Programmed!D51</f>
        <v>0</v>
      </c>
      <c r="E51" s="434">
        <f>Revenue!E51-Programmed!E51</f>
        <v>0</v>
      </c>
      <c r="F51" s="434">
        <f>Revenue!F51-Programmed!F51</f>
        <v>0</v>
      </c>
      <c r="G51" s="434">
        <f>Revenue!G51-Programmed!G51</f>
        <v>0</v>
      </c>
      <c r="H51" s="435">
        <f t="shared" si="8"/>
        <v>0</v>
      </c>
      <c r="I51" s="188"/>
      <c r="J51" s="186"/>
      <c r="K51" s="197"/>
      <c r="L51" s="198"/>
      <c r="M51" s="197"/>
      <c r="N51" s="197"/>
      <c r="O51" s="197"/>
      <c r="P51" s="197"/>
      <c r="Q51" s="197"/>
      <c r="R51" s="197"/>
      <c r="S51" s="197"/>
      <c r="T51" s="194"/>
      <c r="U51" s="194"/>
      <c r="V51" s="194"/>
    </row>
    <row r="52" spans="1:22" s="174" customFormat="1" ht="20.100000000000001" customHeight="1" x14ac:dyDescent="0.2">
      <c r="A52" s="724"/>
      <c r="B52" s="46" t="s">
        <v>90</v>
      </c>
      <c r="C52" s="70"/>
      <c r="D52" s="434">
        <f>Revenue!D52-Programmed!D52</f>
        <v>0</v>
      </c>
      <c r="E52" s="434">
        <f>Revenue!E52-Programmed!E52</f>
        <v>0</v>
      </c>
      <c r="F52" s="434">
        <f>Revenue!F52-Programmed!F52</f>
        <v>0</v>
      </c>
      <c r="G52" s="434">
        <f>Revenue!G52-Programmed!G52</f>
        <v>0</v>
      </c>
      <c r="H52" s="435">
        <f t="shared" si="8"/>
        <v>0</v>
      </c>
      <c r="I52" s="188"/>
      <c r="J52" s="189"/>
      <c r="K52" s="190"/>
      <c r="L52" s="190"/>
      <c r="M52" s="190"/>
      <c r="N52" s="190"/>
      <c r="O52" s="190"/>
      <c r="P52" s="190"/>
      <c r="Q52" s="190"/>
      <c r="R52" s="190"/>
      <c r="S52" s="191"/>
      <c r="T52" s="194"/>
      <c r="U52" s="194"/>
      <c r="V52" s="194"/>
    </row>
    <row r="53" spans="1:22" s="174" customFormat="1" ht="20.100000000000001" customHeight="1" x14ac:dyDescent="0.2">
      <c r="A53" s="724"/>
      <c r="B53" s="46" t="s">
        <v>95</v>
      </c>
      <c r="C53" s="70"/>
      <c r="D53" s="434">
        <f>Revenue!D53-Programmed!D53</f>
        <v>0</v>
      </c>
      <c r="E53" s="434">
        <f>Revenue!E53-Programmed!E53</f>
        <v>0</v>
      </c>
      <c r="F53" s="434">
        <f>Revenue!F53-Programmed!F53</f>
        <v>0</v>
      </c>
      <c r="G53" s="434">
        <f>Revenue!G53-Programmed!G53</f>
        <v>0</v>
      </c>
      <c r="H53" s="435">
        <f t="shared" si="8"/>
        <v>0</v>
      </c>
      <c r="I53" s="188"/>
      <c r="J53" s="192"/>
      <c r="K53" s="192"/>
      <c r="L53" s="192"/>
      <c r="M53" s="192"/>
      <c r="N53" s="192"/>
      <c r="O53" s="192"/>
      <c r="P53" s="192"/>
      <c r="Q53" s="192"/>
      <c r="R53" s="192"/>
      <c r="S53" s="32"/>
      <c r="T53" s="194"/>
      <c r="U53" s="194"/>
      <c r="V53" s="194"/>
    </row>
    <row r="54" spans="1:22" s="174" customFormat="1" ht="20.100000000000001" customHeight="1" x14ac:dyDescent="0.2">
      <c r="A54" s="724"/>
      <c r="B54" s="558" t="s">
        <v>91</v>
      </c>
      <c r="C54" s="563"/>
      <c r="D54" s="564">
        <f>Revenue!D54-Programmed!D54</f>
        <v>0</v>
      </c>
      <c r="E54" s="564">
        <f>Revenue!E54-Programmed!E54</f>
        <v>0</v>
      </c>
      <c r="F54" s="564">
        <f>Revenue!F54-Programmed!F54</f>
        <v>0</v>
      </c>
      <c r="G54" s="564">
        <f>Revenue!G54-Programmed!G54</f>
        <v>0</v>
      </c>
      <c r="H54" s="565">
        <f t="shared" si="8"/>
        <v>0</v>
      </c>
      <c r="I54" s="188"/>
      <c r="J54" s="193"/>
      <c r="K54" s="193"/>
      <c r="L54" s="194"/>
      <c r="M54" s="187"/>
      <c r="N54" s="187"/>
      <c r="O54" s="187"/>
      <c r="P54" s="187"/>
      <c r="Q54" s="187"/>
      <c r="R54" s="187"/>
      <c r="S54" s="32"/>
      <c r="T54" s="194"/>
      <c r="U54" s="194"/>
      <c r="V54" s="194"/>
    </row>
    <row r="55" spans="1:22" s="177" customFormat="1" ht="20.100000000000001" customHeight="1" x14ac:dyDescent="0.2">
      <c r="A55" s="724"/>
      <c r="B55" s="46" t="s">
        <v>92</v>
      </c>
      <c r="C55" s="70"/>
      <c r="D55" s="434">
        <f>Revenue!D55-Programmed!D55</f>
        <v>0</v>
      </c>
      <c r="E55" s="434">
        <f>Revenue!E55-Programmed!E55</f>
        <v>0</v>
      </c>
      <c r="F55" s="434">
        <f>Revenue!F55-Programmed!F55</f>
        <v>0</v>
      </c>
      <c r="G55" s="434">
        <f>Revenue!G55-Programmed!G55</f>
        <v>0</v>
      </c>
      <c r="H55" s="435">
        <f t="shared" si="8"/>
        <v>0</v>
      </c>
      <c r="I55" s="188"/>
      <c r="J55" s="192"/>
      <c r="K55" s="187"/>
      <c r="L55" s="194"/>
      <c r="M55" s="187"/>
      <c r="N55" s="187"/>
      <c r="O55" s="187"/>
      <c r="P55" s="187"/>
      <c r="Q55" s="187"/>
      <c r="R55" s="187"/>
      <c r="S55" s="32"/>
      <c r="T55" s="206"/>
      <c r="U55" s="206"/>
      <c r="V55" s="206"/>
    </row>
    <row r="56" spans="1:22" s="174" customFormat="1" ht="20.100000000000001" customHeight="1" x14ac:dyDescent="0.2">
      <c r="A56" s="724"/>
      <c r="B56" s="535" t="s">
        <v>93</v>
      </c>
      <c r="C56" s="552"/>
      <c r="D56" s="553">
        <f>Revenue!D56-Programmed!D56</f>
        <v>0</v>
      </c>
      <c r="E56" s="553">
        <f>Revenue!E56-Programmed!E56</f>
        <v>0</v>
      </c>
      <c r="F56" s="553">
        <f>Revenue!F56-Programmed!F56</f>
        <v>0</v>
      </c>
      <c r="G56" s="553">
        <f>Revenue!G56-Programmed!G56</f>
        <v>0</v>
      </c>
      <c r="H56" s="554">
        <f t="shared" si="8"/>
        <v>0</v>
      </c>
      <c r="I56" s="188"/>
      <c r="J56" s="192"/>
      <c r="K56" s="194"/>
      <c r="L56" s="194"/>
      <c r="M56" s="187"/>
      <c r="N56" s="187"/>
      <c r="O56" s="187"/>
      <c r="P56" s="187"/>
      <c r="Q56" s="187"/>
      <c r="R56" s="187"/>
      <c r="S56" s="32"/>
      <c r="T56" s="194"/>
      <c r="U56" s="194"/>
      <c r="V56" s="194"/>
    </row>
    <row r="57" spans="1:22" s="174" customFormat="1" ht="20.100000000000001" customHeight="1" x14ac:dyDescent="0.2">
      <c r="A57" s="724"/>
      <c r="B57" s="538" t="s">
        <v>94</v>
      </c>
      <c r="C57" s="555"/>
      <c r="D57" s="556">
        <f>Revenue!D57-Programmed!D57</f>
        <v>0</v>
      </c>
      <c r="E57" s="556">
        <f>Revenue!E57-Programmed!E57</f>
        <v>0</v>
      </c>
      <c r="F57" s="556">
        <f>Revenue!F57-Programmed!F57</f>
        <v>0</v>
      </c>
      <c r="G57" s="556">
        <f>Revenue!G57-Programmed!G57</f>
        <v>0</v>
      </c>
      <c r="H57" s="557">
        <f t="shared" si="8"/>
        <v>0</v>
      </c>
      <c r="I57" s="188"/>
      <c r="J57" s="192"/>
      <c r="K57" s="187"/>
      <c r="L57" s="194"/>
      <c r="M57" s="187"/>
      <c r="N57" s="187"/>
      <c r="O57" s="187"/>
      <c r="P57" s="187"/>
      <c r="Q57" s="187"/>
      <c r="R57" s="187"/>
      <c r="S57" s="32"/>
      <c r="T57" s="194"/>
      <c r="U57" s="194"/>
      <c r="V57" s="194"/>
    </row>
    <row r="58" spans="1:22" s="174" customFormat="1" ht="20.100000000000001" customHeight="1" x14ac:dyDescent="0.2">
      <c r="A58" s="724"/>
      <c r="B58" s="47" t="s">
        <v>96</v>
      </c>
      <c r="C58" s="70"/>
      <c r="D58" s="434">
        <f>Revenue!D58-Programmed!D58</f>
        <v>0</v>
      </c>
      <c r="E58" s="434">
        <f>Revenue!E58-Programmed!E58</f>
        <v>0</v>
      </c>
      <c r="F58" s="434">
        <f>Revenue!F58-Programmed!F58</f>
        <v>0</v>
      </c>
      <c r="G58" s="434">
        <f>Revenue!G58-Programmed!G58</f>
        <v>0</v>
      </c>
      <c r="H58" s="435">
        <f t="shared" si="8"/>
        <v>0</v>
      </c>
      <c r="I58" s="188"/>
      <c r="J58" s="192"/>
      <c r="K58" s="187"/>
      <c r="L58" s="194"/>
      <c r="M58" s="187"/>
      <c r="N58" s="187"/>
      <c r="O58" s="187"/>
      <c r="P58" s="187"/>
      <c r="Q58" s="187"/>
      <c r="R58" s="187"/>
      <c r="S58" s="32"/>
      <c r="T58" s="194"/>
      <c r="U58" s="194"/>
      <c r="V58" s="194"/>
    </row>
    <row r="59" spans="1:22" s="174" customFormat="1" ht="18" hidden="1" customHeight="1" x14ac:dyDescent="0.2">
      <c r="A59" s="724"/>
      <c r="B59" s="46"/>
      <c r="C59" s="70"/>
      <c r="D59" s="434">
        <f>Revenue!D59-Programmed!D59</f>
        <v>0</v>
      </c>
      <c r="E59" s="434">
        <f>Revenue!E59-Programmed!E59</f>
        <v>0</v>
      </c>
      <c r="F59" s="434">
        <f>Revenue!F59-Programmed!F59</f>
        <v>0</v>
      </c>
      <c r="G59" s="434">
        <f>Revenue!G59-Programmed!G59</f>
        <v>0</v>
      </c>
      <c r="H59" s="435">
        <f t="shared" si="8"/>
        <v>0</v>
      </c>
      <c r="I59" s="188"/>
      <c r="J59" s="192"/>
      <c r="K59" s="187"/>
      <c r="L59" s="194"/>
      <c r="M59" s="187"/>
      <c r="N59" s="187"/>
      <c r="O59" s="187"/>
      <c r="P59" s="187"/>
      <c r="Q59" s="187"/>
      <c r="R59" s="187"/>
      <c r="S59" s="32"/>
      <c r="T59" s="194"/>
      <c r="U59" s="194"/>
      <c r="V59" s="194"/>
    </row>
    <row r="60" spans="1:22" s="174" customFormat="1" ht="18" hidden="1" customHeight="1" x14ac:dyDescent="0.2">
      <c r="A60" s="724"/>
      <c r="B60" s="47"/>
      <c r="C60" s="71"/>
      <c r="D60" s="434">
        <f>Revenue!D60-Programmed!D60</f>
        <v>0</v>
      </c>
      <c r="E60" s="434">
        <f>Revenue!E60-Programmed!E60</f>
        <v>0</v>
      </c>
      <c r="F60" s="434">
        <f>Revenue!F60-Programmed!F60</f>
        <v>0</v>
      </c>
      <c r="G60" s="434">
        <f>Revenue!G60-Programmed!G60</f>
        <v>0</v>
      </c>
      <c r="H60" s="435">
        <f t="shared" si="8"/>
        <v>0</v>
      </c>
      <c r="I60" s="188"/>
      <c r="J60" s="192"/>
      <c r="K60" s="187"/>
      <c r="L60" s="194"/>
      <c r="M60" s="187"/>
      <c r="N60" s="187"/>
      <c r="O60" s="187"/>
      <c r="P60" s="187"/>
      <c r="Q60" s="187"/>
      <c r="R60" s="187"/>
      <c r="S60" s="32"/>
      <c r="T60" s="194"/>
      <c r="U60" s="194"/>
      <c r="V60" s="194"/>
    </row>
    <row r="61" spans="1:22" s="174" customFormat="1" ht="18" customHeight="1" x14ac:dyDescent="0.2">
      <c r="A61" s="724"/>
      <c r="B61" s="613" t="s">
        <v>111</v>
      </c>
      <c r="C61" s="614"/>
      <c r="D61" s="588">
        <f>Revenue!D61-Programmed!D61</f>
        <v>0</v>
      </c>
      <c r="E61" s="588">
        <f>Revenue!E61-Programmed!E61</f>
        <v>0</v>
      </c>
      <c r="F61" s="588">
        <f>Revenue!F61-Programmed!F61</f>
        <v>0</v>
      </c>
      <c r="G61" s="588">
        <f>Revenue!G61-Programmed!G61</f>
        <v>0</v>
      </c>
      <c r="H61" s="589">
        <f t="shared" si="8"/>
        <v>0</v>
      </c>
      <c r="I61" s="188"/>
      <c r="J61" s="195"/>
      <c r="K61" s="196"/>
      <c r="L61" s="196"/>
      <c r="M61" s="196"/>
      <c r="N61" s="196"/>
      <c r="O61" s="196"/>
      <c r="P61" s="196"/>
      <c r="Q61" s="196"/>
      <c r="R61" s="196"/>
      <c r="S61" s="196"/>
      <c r="T61" s="194"/>
      <c r="U61" s="194"/>
      <c r="V61" s="194"/>
    </row>
    <row r="62" spans="1:22" s="179" customFormat="1" ht="24" customHeight="1" x14ac:dyDescent="0.3">
      <c r="A62" s="718"/>
      <c r="B62" s="405" t="s">
        <v>9</v>
      </c>
      <c r="C62" s="414"/>
      <c r="D62" s="442">
        <f t="shared" ref="D62:H62" si="9">SUM(D49:D61)</f>
        <v>0</v>
      </c>
      <c r="E62" s="442">
        <f t="shared" si="9"/>
        <v>0</v>
      </c>
      <c r="F62" s="442">
        <f t="shared" si="9"/>
        <v>0</v>
      </c>
      <c r="G62" s="442">
        <f t="shared" si="9"/>
        <v>0</v>
      </c>
      <c r="H62" s="443">
        <f t="shared" si="9"/>
        <v>0</v>
      </c>
      <c r="I62" s="207"/>
      <c r="J62" s="202"/>
      <c r="K62" s="202"/>
      <c r="L62" s="202"/>
      <c r="M62" s="202"/>
      <c r="N62" s="188"/>
      <c r="O62" s="188"/>
      <c r="P62" s="188"/>
      <c r="Q62" s="188"/>
      <c r="R62" s="188"/>
      <c r="S62" s="188"/>
      <c r="T62" s="208"/>
      <c r="U62" s="208"/>
      <c r="V62" s="208"/>
    </row>
    <row r="63" spans="1:22" s="174" customFormat="1" ht="20.100000000000001" customHeight="1" x14ac:dyDescent="0.3">
      <c r="A63" s="716" t="s">
        <v>35</v>
      </c>
      <c r="B63" s="626" t="s">
        <v>99</v>
      </c>
      <c r="C63" s="634"/>
      <c r="D63" s="635">
        <f>Revenue!D63-Programmed!D63</f>
        <v>4973.5499999999993</v>
      </c>
      <c r="E63" s="635">
        <f>Revenue!E63-Programmed!E63</f>
        <v>1531.1729999999989</v>
      </c>
      <c r="F63" s="635">
        <f>Revenue!F63-Programmed!F63</f>
        <v>10500.977000000001</v>
      </c>
      <c r="G63" s="635">
        <f>Revenue!G63-Programmed!G63</f>
        <v>10728.63</v>
      </c>
      <c r="H63" s="636">
        <f t="shared" ref="H63:H81" si="10">+D63+E63+F63+G63</f>
        <v>27734.329999999994</v>
      </c>
      <c r="I63" s="188"/>
      <c r="J63" s="202"/>
      <c r="K63" s="202"/>
      <c r="L63" s="202"/>
      <c r="M63" s="202"/>
      <c r="N63" s="202"/>
      <c r="O63" s="188"/>
      <c r="P63" s="188"/>
      <c r="Q63" s="188"/>
      <c r="R63" s="188"/>
      <c r="S63" s="188"/>
      <c r="T63" s="194"/>
      <c r="U63" s="194"/>
      <c r="V63" s="194"/>
    </row>
    <row r="64" spans="1:22" s="174" customFormat="1" ht="20.100000000000001" customHeight="1" x14ac:dyDescent="0.2">
      <c r="A64" s="724"/>
      <c r="B64" s="46" t="s">
        <v>129</v>
      </c>
      <c r="C64" s="70"/>
      <c r="D64" s="434">
        <f>Revenue!D64-Programmed!D64</f>
        <v>0</v>
      </c>
      <c r="E64" s="434">
        <f>Revenue!E64-Programmed!E64</f>
        <v>0</v>
      </c>
      <c r="F64" s="434">
        <f>Revenue!F64-Programmed!F64</f>
        <v>0</v>
      </c>
      <c r="G64" s="434">
        <f>Revenue!G64-Programmed!G64</f>
        <v>0</v>
      </c>
      <c r="H64" s="435">
        <f t="shared" si="10"/>
        <v>0</v>
      </c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94"/>
      <c r="U64" s="194"/>
      <c r="V64" s="194"/>
    </row>
    <row r="65" spans="1:22" s="174" customFormat="1" ht="20.100000000000001" customHeight="1" x14ac:dyDescent="0.2">
      <c r="A65" s="724"/>
      <c r="B65" s="46" t="s">
        <v>136</v>
      </c>
      <c r="C65" s="70"/>
      <c r="D65" s="434">
        <f>Revenue!D65-Programmed!D65</f>
        <v>0</v>
      </c>
      <c r="E65" s="434">
        <f>Revenue!E65-Programmed!E65</f>
        <v>0</v>
      </c>
      <c r="F65" s="434">
        <f>Revenue!F65-Programmed!F65</f>
        <v>0</v>
      </c>
      <c r="G65" s="434">
        <f>Revenue!G65-Programmed!G65</f>
        <v>0</v>
      </c>
      <c r="H65" s="435">
        <f t="shared" ref="H65" si="11">+D65+E65+F65+G65</f>
        <v>0</v>
      </c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94"/>
      <c r="U65" s="194"/>
      <c r="V65" s="194"/>
    </row>
    <row r="66" spans="1:22" s="174" customFormat="1" ht="20.100000000000001" customHeight="1" x14ac:dyDescent="0.2">
      <c r="A66" s="724"/>
      <c r="B66" s="46" t="s">
        <v>100</v>
      </c>
      <c r="C66" s="70"/>
      <c r="D66" s="434">
        <f>Revenue!D66-Programmed!D66</f>
        <v>0</v>
      </c>
      <c r="E66" s="434">
        <f>Revenue!E66-Programmed!E66</f>
        <v>0</v>
      </c>
      <c r="F66" s="434">
        <f>Revenue!F66-Programmed!F66</f>
        <v>0</v>
      </c>
      <c r="G66" s="434">
        <f>Revenue!G66-Programmed!G66</f>
        <v>0</v>
      </c>
      <c r="H66" s="435">
        <f t="shared" si="10"/>
        <v>0</v>
      </c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94"/>
      <c r="U66" s="194"/>
      <c r="V66" s="194"/>
    </row>
    <row r="67" spans="1:22" s="174" customFormat="1" ht="20.100000000000001" customHeight="1" x14ac:dyDescent="0.2">
      <c r="A67" s="724"/>
      <c r="B67" s="46" t="s">
        <v>101</v>
      </c>
      <c r="C67" s="70"/>
      <c r="D67" s="434">
        <f>Revenue!D67-Programmed!D67</f>
        <v>0</v>
      </c>
      <c r="E67" s="434">
        <f>Revenue!E67-Programmed!E67</f>
        <v>0</v>
      </c>
      <c r="F67" s="434">
        <f>Revenue!F67-Programmed!F67</f>
        <v>0</v>
      </c>
      <c r="G67" s="434">
        <f>Revenue!G67-Programmed!G67</f>
        <v>0</v>
      </c>
      <c r="H67" s="435">
        <f t="shared" si="10"/>
        <v>0</v>
      </c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81"/>
    </row>
    <row r="68" spans="1:22" s="174" customFormat="1" ht="20.100000000000001" customHeight="1" x14ac:dyDescent="0.3">
      <c r="A68" s="724"/>
      <c r="B68" s="46" t="s">
        <v>97</v>
      </c>
      <c r="C68" s="70"/>
      <c r="D68" s="434">
        <f>Revenue!D68-Programmed!D68</f>
        <v>0</v>
      </c>
      <c r="E68" s="434">
        <f>Revenue!E68-Programmed!E68</f>
        <v>0</v>
      </c>
      <c r="F68" s="434">
        <f>Revenue!F68-Programmed!F68</f>
        <v>0</v>
      </c>
      <c r="G68" s="434">
        <f>Revenue!G68-Programmed!G68</f>
        <v>0</v>
      </c>
      <c r="H68" s="435">
        <f t="shared" si="10"/>
        <v>0</v>
      </c>
      <c r="I68" s="180"/>
      <c r="J68" s="167"/>
      <c r="K68" s="167"/>
      <c r="L68" s="167"/>
      <c r="M68" s="167"/>
      <c r="N68" s="167"/>
      <c r="O68" s="167"/>
      <c r="P68" s="167"/>
      <c r="Q68" s="167"/>
      <c r="R68" s="167"/>
      <c r="S68" s="181"/>
    </row>
    <row r="69" spans="1:22" s="174" customFormat="1" ht="20.100000000000001" customHeight="1" x14ac:dyDescent="0.3">
      <c r="A69" s="724"/>
      <c r="B69" s="46" t="s">
        <v>138</v>
      </c>
      <c r="C69" s="70"/>
      <c r="D69" s="434">
        <f>Revenue!D69-Programmed!D69</f>
        <v>0</v>
      </c>
      <c r="E69" s="434">
        <f>Revenue!E69-Programmed!E69</f>
        <v>0</v>
      </c>
      <c r="F69" s="434">
        <f>Revenue!F69-Programmed!F69</f>
        <v>0</v>
      </c>
      <c r="G69" s="434">
        <f>Revenue!G69-Programmed!G69</f>
        <v>0</v>
      </c>
      <c r="H69" s="435">
        <f t="shared" si="10"/>
        <v>0</v>
      </c>
      <c r="I69" s="180"/>
      <c r="J69" s="167"/>
      <c r="K69" s="167"/>
      <c r="L69" s="167"/>
      <c r="M69" s="167"/>
      <c r="N69" s="167"/>
      <c r="O69" s="167"/>
      <c r="P69" s="167"/>
      <c r="Q69" s="167"/>
      <c r="R69" s="167"/>
      <c r="S69" s="181"/>
    </row>
    <row r="70" spans="1:22" s="174" customFormat="1" ht="20.100000000000001" customHeight="1" x14ac:dyDescent="0.3">
      <c r="A70" s="724"/>
      <c r="B70" s="46" t="s">
        <v>102</v>
      </c>
      <c r="C70" s="70"/>
      <c r="D70" s="434">
        <f>Revenue!D70-Programmed!D70</f>
        <v>0</v>
      </c>
      <c r="E70" s="434">
        <f>Revenue!E70-Programmed!E70</f>
        <v>0</v>
      </c>
      <c r="F70" s="434">
        <f>Revenue!F70-Programmed!F70</f>
        <v>0</v>
      </c>
      <c r="G70" s="434">
        <f>Revenue!G70-Programmed!G70</f>
        <v>0</v>
      </c>
      <c r="H70" s="435">
        <f t="shared" si="10"/>
        <v>0</v>
      </c>
      <c r="I70" s="180"/>
      <c r="J70" s="202"/>
      <c r="K70" s="202"/>
      <c r="L70" s="202"/>
      <c r="M70" s="202"/>
      <c r="N70" s="188"/>
      <c r="O70" s="188"/>
      <c r="P70" s="188"/>
      <c r="Q70" s="188"/>
      <c r="R70" s="188"/>
      <c r="S70" s="188"/>
      <c r="T70" s="194"/>
    </row>
    <row r="71" spans="1:22" s="174" customFormat="1" ht="20.100000000000001" customHeight="1" x14ac:dyDescent="0.3">
      <c r="A71" s="724"/>
      <c r="B71" s="528" t="s">
        <v>103</v>
      </c>
      <c r="C71" s="532"/>
      <c r="D71" s="531">
        <f>Revenue!D71-Programmed!D71</f>
        <v>0</v>
      </c>
      <c r="E71" s="531">
        <f>Revenue!E71-Programmed!E71</f>
        <v>0</v>
      </c>
      <c r="F71" s="531">
        <f>Revenue!F71-Programmed!F71</f>
        <v>0</v>
      </c>
      <c r="G71" s="531">
        <f>Revenue!G71-Programmed!G71</f>
        <v>0</v>
      </c>
      <c r="H71" s="430">
        <f t="shared" si="10"/>
        <v>0</v>
      </c>
      <c r="I71" s="180"/>
      <c r="J71" s="202"/>
      <c r="K71" s="202"/>
      <c r="L71" s="202"/>
      <c r="M71" s="202"/>
      <c r="N71" s="188"/>
      <c r="O71" s="188"/>
      <c r="P71" s="188"/>
      <c r="Q71" s="188"/>
      <c r="R71" s="188"/>
      <c r="S71" s="188"/>
      <c r="T71" s="194"/>
    </row>
    <row r="72" spans="1:22" s="174" customFormat="1" ht="19.7" customHeight="1" x14ac:dyDescent="0.25">
      <c r="A72" s="724"/>
      <c r="B72" s="46" t="s">
        <v>127</v>
      </c>
      <c r="C72" s="70"/>
      <c r="D72" s="434">
        <f>Revenue!D72-Programmed!D72</f>
        <v>0</v>
      </c>
      <c r="E72" s="434">
        <f>Revenue!E72-Programmed!E72</f>
        <v>0</v>
      </c>
      <c r="F72" s="434">
        <f>Revenue!F72-Programmed!F72</f>
        <v>0</v>
      </c>
      <c r="G72" s="434">
        <f>Revenue!G72-Programmed!G72</f>
        <v>0</v>
      </c>
      <c r="H72" s="435">
        <f t="shared" si="10"/>
        <v>0</v>
      </c>
      <c r="I72" s="167"/>
      <c r="J72" s="186"/>
      <c r="K72" s="197"/>
      <c r="L72" s="198"/>
      <c r="M72" s="197"/>
      <c r="N72" s="197"/>
      <c r="O72" s="197"/>
      <c r="P72" s="197"/>
      <c r="Q72" s="197"/>
      <c r="R72" s="197"/>
      <c r="S72" s="197"/>
      <c r="T72" s="194"/>
    </row>
    <row r="73" spans="1:22" s="174" customFormat="1" ht="22.7" customHeight="1" x14ac:dyDescent="0.2">
      <c r="A73" s="724"/>
      <c r="B73" s="48" t="s">
        <v>134</v>
      </c>
      <c r="C73" s="70"/>
      <c r="D73" s="434">
        <f>Revenue!D73-Programmed!D73</f>
        <v>0</v>
      </c>
      <c r="E73" s="434">
        <f>Revenue!E73-Programmed!E73</f>
        <v>0</v>
      </c>
      <c r="F73" s="434">
        <f>Revenue!F73-Programmed!F73</f>
        <v>0</v>
      </c>
      <c r="G73" s="434">
        <f>Revenue!G73-Programmed!G73</f>
        <v>0</v>
      </c>
      <c r="H73" s="435">
        <f t="shared" si="10"/>
        <v>0</v>
      </c>
      <c r="I73" s="167"/>
      <c r="J73" s="189"/>
      <c r="K73" s="190"/>
      <c r="L73" s="190"/>
      <c r="M73" s="190"/>
      <c r="N73" s="190"/>
      <c r="O73" s="190"/>
      <c r="P73" s="190"/>
      <c r="Q73" s="190"/>
      <c r="R73" s="190"/>
      <c r="S73" s="191"/>
      <c r="T73" s="194"/>
    </row>
    <row r="74" spans="1:22" s="174" customFormat="1" ht="20.100000000000001" customHeight="1" x14ac:dyDescent="0.3">
      <c r="A74" s="724"/>
      <c r="B74" s="46" t="s">
        <v>128</v>
      </c>
      <c r="C74" s="72"/>
      <c r="D74" s="434">
        <f>Revenue!D74-Programmed!D74</f>
        <v>0</v>
      </c>
      <c r="E74" s="434">
        <f>Revenue!E74-Programmed!E74</f>
        <v>0</v>
      </c>
      <c r="F74" s="434">
        <f>Revenue!F74-Programmed!F74</f>
        <v>0</v>
      </c>
      <c r="G74" s="434">
        <f>Revenue!G74-Programmed!G74</f>
        <v>0</v>
      </c>
      <c r="H74" s="435">
        <f t="shared" si="10"/>
        <v>0</v>
      </c>
      <c r="I74" s="180"/>
      <c r="J74" s="193"/>
      <c r="K74" s="193"/>
      <c r="L74" s="194"/>
      <c r="M74" s="187"/>
      <c r="N74" s="187"/>
      <c r="O74" s="187"/>
      <c r="P74" s="187"/>
      <c r="Q74" s="187"/>
      <c r="R74" s="187"/>
      <c r="S74" s="32"/>
      <c r="T74" s="194"/>
    </row>
    <row r="75" spans="1:22" s="174" customFormat="1" ht="20.100000000000001" customHeight="1" x14ac:dyDescent="0.3">
      <c r="A75" s="724"/>
      <c r="B75" s="46" t="s">
        <v>104</v>
      </c>
      <c r="C75" s="70"/>
      <c r="D75" s="434">
        <f>Revenue!D75-Programmed!D75</f>
        <v>0</v>
      </c>
      <c r="E75" s="434">
        <f>Revenue!E75-Programmed!E75</f>
        <v>0</v>
      </c>
      <c r="F75" s="434">
        <f>Revenue!F75-Programmed!F75</f>
        <v>0</v>
      </c>
      <c r="G75" s="434">
        <f>Revenue!G75-Programmed!G75</f>
        <v>0</v>
      </c>
      <c r="H75" s="435">
        <f t="shared" si="10"/>
        <v>0</v>
      </c>
      <c r="I75" s="209"/>
      <c r="J75" s="164"/>
      <c r="K75" s="165"/>
      <c r="M75" s="165"/>
      <c r="N75" s="165"/>
      <c r="O75" s="165"/>
      <c r="P75" s="165"/>
      <c r="Q75" s="165"/>
      <c r="R75" s="165"/>
      <c r="S75" s="69"/>
    </row>
    <row r="76" spans="1:22" s="174" customFormat="1" ht="19.7" customHeight="1" x14ac:dyDescent="0.3">
      <c r="A76" s="724"/>
      <c r="B76" s="530" t="s">
        <v>135</v>
      </c>
      <c r="C76" s="256"/>
      <c r="D76" s="429">
        <f>Revenue!D76-Programmed!D76</f>
        <v>0</v>
      </c>
      <c r="E76" s="429">
        <f>Revenue!E76-Programmed!E76</f>
        <v>0</v>
      </c>
      <c r="F76" s="429">
        <f>Revenue!F76-Programmed!F76</f>
        <v>0</v>
      </c>
      <c r="G76" s="429">
        <f>Revenue!G76-Programmed!G76</f>
        <v>0</v>
      </c>
      <c r="H76" s="430">
        <f t="shared" si="10"/>
        <v>0</v>
      </c>
      <c r="I76" s="180"/>
      <c r="J76" s="192"/>
      <c r="K76" s="187"/>
      <c r="L76" s="194"/>
      <c r="M76" s="187"/>
      <c r="N76" s="187"/>
      <c r="O76" s="187"/>
      <c r="P76" s="187"/>
      <c r="Q76" s="187"/>
      <c r="R76" s="187"/>
      <c r="S76" s="32"/>
      <c r="T76" s="194"/>
    </row>
    <row r="77" spans="1:22" s="174" customFormat="1" ht="20.100000000000001" customHeight="1" x14ac:dyDescent="0.2">
      <c r="A77" s="724"/>
      <c r="B77" s="621" t="s">
        <v>105</v>
      </c>
      <c r="C77" s="637"/>
      <c r="D77" s="638">
        <f>Revenue!D77-Programmed!D77</f>
        <v>301.35899999999856</v>
      </c>
      <c r="E77" s="638">
        <f>Revenue!E77-Programmed!E77</f>
        <v>514.21099999999933</v>
      </c>
      <c r="F77" s="638">
        <f>Revenue!F77-Programmed!F77</f>
        <v>4297.103000000001</v>
      </c>
      <c r="G77" s="638">
        <f>Revenue!G77-Programmed!G77</f>
        <v>11401.473999999998</v>
      </c>
      <c r="H77" s="639">
        <f t="shared" si="10"/>
        <v>16514.146999999997</v>
      </c>
      <c r="I77" s="182"/>
      <c r="J77" s="192"/>
      <c r="K77" s="187"/>
      <c r="L77" s="194"/>
      <c r="M77" s="187"/>
      <c r="N77" s="187"/>
      <c r="O77" s="187"/>
      <c r="P77" s="187"/>
      <c r="Q77" s="187"/>
      <c r="R77" s="187"/>
      <c r="S77" s="32"/>
      <c r="T77" s="194"/>
    </row>
    <row r="78" spans="1:22" s="174" customFormat="1" ht="15" customHeight="1" x14ac:dyDescent="0.2">
      <c r="A78" s="724"/>
      <c r="B78" s="46" t="s">
        <v>141</v>
      </c>
      <c r="C78" s="73"/>
      <c r="D78" s="434">
        <f>Revenue!D78-Programmed!D78</f>
        <v>0</v>
      </c>
      <c r="E78" s="434">
        <f>Revenue!E78-Programmed!E78</f>
        <v>0</v>
      </c>
      <c r="F78" s="434">
        <f>Revenue!F78-Programmed!F78</f>
        <v>0</v>
      </c>
      <c r="G78" s="434">
        <f>Revenue!G78-Programmed!G78</f>
        <v>0</v>
      </c>
      <c r="H78" s="435">
        <f t="shared" si="10"/>
        <v>0</v>
      </c>
      <c r="I78" s="182"/>
      <c r="J78" s="192"/>
      <c r="K78" s="187"/>
      <c r="L78" s="194"/>
      <c r="M78" s="187"/>
      <c r="N78" s="187"/>
      <c r="O78" s="187"/>
      <c r="P78" s="187"/>
      <c r="Q78" s="187"/>
      <c r="R78" s="187"/>
      <c r="S78" s="32"/>
      <c r="T78" s="194"/>
    </row>
    <row r="79" spans="1:22" s="174" customFormat="1" ht="18" customHeight="1" x14ac:dyDescent="0.2">
      <c r="A79" s="724"/>
      <c r="B79" s="535" t="s">
        <v>146</v>
      </c>
      <c r="C79" s="552"/>
      <c r="D79" s="553">
        <f>Revenue!D79-Programmed!D79</f>
        <v>0</v>
      </c>
      <c r="E79" s="553">
        <f>Revenue!E79-Programmed!E79</f>
        <v>0</v>
      </c>
      <c r="F79" s="553">
        <f>Revenue!F79-Programmed!F79</f>
        <v>0</v>
      </c>
      <c r="G79" s="553">
        <f>Revenue!G79-Programmed!G79</f>
        <v>0</v>
      </c>
      <c r="H79" s="554">
        <f t="shared" si="10"/>
        <v>0</v>
      </c>
      <c r="I79" s="182"/>
      <c r="J79" s="192"/>
      <c r="K79" s="187"/>
      <c r="L79" s="194"/>
      <c r="M79" s="187"/>
      <c r="N79" s="187"/>
      <c r="O79" s="187"/>
      <c r="P79" s="187"/>
      <c r="Q79" s="187"/>
      <c r="R79" s="187"/>
      <c r="S79" s="32"/>
      <c r="T79" s="194"/>
    </row>
    <row r="80" spans="1:22" s="174" customFormat="1" ht="18" customHeight="1" x14ac:dyDescent="0.2">
      <c r="A80" s="724"/>
      <c r="B80" s="46" t="s">
        <v>144</v>
      </c>
      <c r="C80" s="70"/>
      <c r="D80" s="434">
        <f>Revenue!D80-Programmed!D80</f>
        <v>0</v>
      </c>
      <c r="E80" s="434">
        <f>Revenue!E80-Programmed!E80</f>
        <v>0</v>
      </c>
      <c r="F80" s="434">
        <f>Revenue!F80-Programmed!F80</f>
        <v>0</v>
      </c>
      <c r="G80" s="434">
        <f>Revenue!G80-Programmed!G80</f>
        <v>0</v>
      </c>
      <c r="H80" s="435">
        <f t="shared" si="10"/>
        <v>0</v>
      </c>
      <c r="I80" s="182"/>
      <c r="J80" s="192"/>
      <c r="K80" s="187"/>
      <c r="L80" s="194"/>
      <c r="M80" s="187"/>
      <c r="N80" s="187"/>
      <c r="O80" s="187"/>
      <c r="P80" s="187"/>
      <c r="Q80" s="187"/>
      <c r="R80" s="187"/>
      <c r="S80" s="32"/>
      <c r="T80" s="194"/>
    </row>
    <row r="81" spans="1:20" s="174" customFormat="1" ht="18" customHeight="1" x14ac:dyDescent="0.3">
      <c r="A81" s="724"/>
      <c r="B81" s="50" t="s">
        <v>111</v>
      </c>
      <c r="C81" s="70"/>
      <c r="D81" s="436">
        <f>Revenue!D81-Programmed!D81</f>
        <v>0</v>
      </c>
      <c r="E81" s="434">
        <f>Revenue!E81-Programmed!E81</f>
        <v>0</v>
      </c>
      <c r="F81" s="434">
        <f>Revenue!F81-Programmed!F81</f>
        <v>0</v>
      </c>
      <c r="G81" s="434">
        <f>Revenue!G81-Programmed!G81</f>
        <v>0</v>
      </c>
      <c r="H81" s="437">
        <f t="shared" si="10"/>
        <v>0</v>
      </c>
      <c r="I81" s="182"/>
      <c r="J81" s="203"/>
      <c r="K81" s="188"/>
      <c r="L81" s="188"/>
      <c r="M81" s="188"/>
      <c r="N81" s="188"/>
      <c r="O81" s="188"/>
      <c r="P81" s="188"/>
      <c r="Q81" s="188"/>
      <c r="R81" s="188"/>
      <c r="S81" s="188"/>
      <c r="T81" s="194"/>
    </row>
    <row r="82" spans="1:20" s="176" customFormat="1" ht="24" customHeight="1" x14ac:dyDescent="0.3">
      <c r="A82" s="718"/>
      <c r="B82" s="405" t="s">
        <v>21</v>
      </c>
      <c r="C82" s="414"/>
      <c r="D82" s="442">
        <f>SUM(D63:D81)</f>
        <v>5274.9089999999978</v>
      </c>
      <c r="E82" s="442">
        <f>SUM(E63:E81)</f>
        <v>2045.3839999999982</v>
      </c>
      <c r="F82" s="442">
        <f>SUM(F63:F81)</f>
        <v>14798.080000000002</v>
      </c>
      <c r="G82" s="442">
        <f>SUM(G63:G81)</f>
        <v>22130.103999999999</v>
      </c>
      <c r="H82" s="443">
        <f>SUM(H63:H81)</f>
        <v>44248.476999999992</v>
      </c>
      <c r="I82" s="183"/>
      <c r="J82" s="203"/>
      <c r="K82" s="188"/>
      <c r="L82" s="188"/>
      <c r="M82" s="188"/>
      <c r="N82" s="188"/>
      <c r="O82" s="188"/>
      <c r="P82" s="188"/>
      <c r="Q82" s="188"/>
      <c r="R82" s="188"/>
      <c r="S82" s="188"/>
      <c r="T82" s="204"/>
    </row>
    <row r="83" spans="1:20" s="176" customFormat="1" ht="30" customHeight="1" x14ac:dyDescent="0.3">
      <c r="A83" s="738" t="s">
        <v>121</v>
      </c>
      <c r="B83" s="401" t="s">
        <v>113</v>
      </c>
      <c r="C83" s="68"/>
      <c r="D83" s="436">
        <f>Revenue!D83-Programmed!D83</f>
        <v>0</v>
      </c>
      <c r="E83" s="436">
        <f>Revenue!E83-Programmed!E83</f>
        <v>0</v>
      </c>
      <c r="F83" s="436">
        <f>Revenue!F83-Programmed!F83</f>
        <v>0</v>
      </c>
      <c r="G83" s="436">
        <f>Revenue!G83-Programmed!G83</f>
        <v>0</v>
      </c>
      <c r="H83" s="437">
        <f>+D83+E83+F83+G83</f>
        <v>0</v>
      </c>
      <c r="I83" s="183"/>
      <c r="J83" s="203"/>
      <c r="K83" s="188"/>
      <c r="L83" s="188"/>
      <c r="M83" s="188"/>
      <c r="N83" s="188"/>
      <c r="O83" s="188"/>
      <c r="P83" s="188"/>
      <c r="Q83" s="188"/>
      <c r="R83" s="188"/>
      <c r="S83" s="188"/>
      <c r="T83" s="204"/>
    </row>
    <row r="84" spans="1:20" s="176" customFormat="1" ht="28.7" customHeight="1" x14ac:dyDescent="0.3">
      <c r="A84" s="739"/>
      <c r="B84" s="413" t="s">
        <v>53</v>
      </c>
      <c r="C84" s="412"/>
      <c r="D84" s="442">
        <f>Revenue!D84-Programmed!D84</f>
        <v>0</v>
      </c>
      <c r="E84" s="442">
        <f>Revenue!E84-Programmed!E84</f>
        <v>0</v>
      </c>
      <c r="F84" s="442">
        <f>Revenue!F84-Programmed!F84</f>
        <v>0</v>
      </c>
      <c r="G84" s="442">
        <f>Revenue!G84-Programmed!G84</f>
        <v>0</v>
      </c>
      <c r="H84" s="443">
        <f>+D84+E84+F84+G84</f>
        <v>0</v>
      </c>
      <c r="I84" s="183"/>
      <c r="J84" s="203"/>
      <c r="K84" s="188"/>
      <c r="L84" s="188"/>
      <c r="M84" s="188"/>
      <c r="N84" s="188"/>
      <c r="O84" s="188"/>
      <c r="P84" s="188"/>
      <c r="Q84" s="188"/>
      <c r="R84" s="188"/>
      <c r="S84" s="188"/>
      <c r="T84" s="204"/>
    </row>
    <row r="85" spans="1:20" s="176" customFormat="1" ht="30" customHeight="1" x14ac:dyDescent="0.3">
      <c r="A85" s="458"/>
      <c r="B85" s="459" t="s">
        <v>36</v>
      </c>
      <c r="C85" s="460"/>
      <c r="D85" s="461">
        <f>D62+D82+D84</f>
        <v>5274.9089999999978</v>
      </c>
      <c r="E85" s="461">
        <f>E62+E82+E84</f>
        <v>2045.3839999999982</v>
      </c>
      <c r="F85" s="461">
        <f>F62+F82+F84</f>
        <v>14798.080000000002</v>
      </c>
      <c r="G85" s="461">
        <f>G62+G82+G84</f>
        <v>22130.103999999999</v>
      </c>
      <c r="H85" s="462">
        <f>H62+H82+H84</f>
        <v>44248.476999999992</v>
      </c>
      <c r="I85" s="183"/>
      <c r="J85" s="203"/>
      <c r="K85" s="188"/>
      <c r="L85" s="188"/>
      <c r="M85" s="188"/>
      <c r="N85" s="188"/>
      <c r="O85" s="188"/>
      <c r="P85" s="188"/>
      <c r="Q85" s="188"/>
      <c r="R85" s="188"/>
      <c r="S85" s="188"/>
      <c r="T85" s="204"/>
    </row>
    <row r="86" spans="1:20" s="174" customFormat="1" ht="28.35" customHeight="1" thickBot="1" x14ac:dyDescent="0.3">
      <c r="A86" s="766" t="s">
        <v>46</v>
      </c>
      <c r="B86" s="49" t="s">
        <v>114</v>
      </c>
      <c r="C86" s="70"/>
      <c r="D86" s="440">
        <f>Revenue!D86-Programmed!D86</f>
        <v>0</v>
      </c>
      <c r="E86" s="440">
        <f>Revenue!E86-Programmed!E86</f>
        <v>0</v>
      </c>
      <c r="F86" s="440">
        <f>Revenue!F86-Programmed!F86</f>
        <v>0</v>
      </c>
      <c r="G86" s="440">
        <f>Revenue!G86-Programmed!G86</f>
        <v>0</v>
      </c>
      <c r="H86" s="441">
        <f>+D86+E86+F86+G86</f>
        <v>0</v>
      </c>
      <c r="I86" s="183"/>
      <c r="J86" s="186"/>
      <c r="K86" s="197"/>
      <c r="L86" s="198"/>
      <c r="M86" s="197"/>
      <c r="N86" s="197"/>
      <c r="O86" s="197"/>
      <c r="P86" s="197"/>
      <c r="Q86" s="197"/>
      <c r="R86" s="197"/>
      <c r="S86" s="197"/>
      <c r="T86" s="194"/>
    </row>
    <row r="87" spans="1:20" s="174" customFormat="1" ht="24.6" customHeight="1" thickTop="1" thickBot="1" x14ac:dyDescent="0.25">
      <c r="A87" s="767"/>
      <c r="B87" s="50" t="s">
        <v>111</v>
      </c>
      <c r="C87" s="70"/>
      <c r="D87" s="436">
        <f>Revenue!D87-Programmed!D87</f>
        <v>0</v>
      </c>
      <c r="E87" s="436">
        <f>Revenue!E87-Programmed!E87</f>
        <v>0</v>
      </c>
      <c r="F87" s="436">
        <f>Revenue!F87-Programmed!F87</f>
        <v>0</v>
      </c>
      <c r="G87" s="436">
        <f>Revenue!G87-Programmed!G87</f>
        <v>0</v>
      </c>
      <c r="H87" s="444">
        <f>+D87+E87+F87+G87</f>
        <v>0</v>
      </c>
      <c r="I87" s="181"/>
      <c r="J87" s="192"/>
      <c r="K87" s="187"/>
      <c r="L87" s="194"/>
      <c r="M87" s="187"/>
      <c r="N87" s="187"/>
      <c r="O87" s="187"/>
      <c r="P87" s="187"/>
      <c r="Q87" s="187"/>
      <c r="R87" s="187"/>
      <c r="S87" s="68"/>
      <c r="T87" s="194"/>
    </row>
    <row r="88" spans="1:20" s="174" customFormat="1" ht="26.45" customHeight="1" thickTop="1" x14ac:dyDescent="0.2">
      <c r="A88" s="768"/>
      <c r="B88" s="459" t="s">
        <v>37</v>
      </c>
      <c r="C88" s="463"/>
      <c r="D88" s="464">
        <f t="shared" ref="D88:H88" si="12">SUM(D86:D87)</f>
        <v>0</v>
      </c>
      <c r="E88" s="464">
        <f t="shared" si="12"/>
        <v>0</v>
      </c>
      <c r="F88" s="464">
        <f t="shared" si="12"/>
        <v>0</v>
      </c>
      <c r="G88" s="464">
        <f t="shared" si="12"/>
        <v>0</v>
      </c>
      <c r="H88" s="465">
        <f t="shared" si="12"/>
        <v>0</v>
      </c>
      <c r="I88" s="183"/>
      <c r="J88" s="192"/>
      <c r="K88" s="187"/>
      <c r="L88" s="194"/>
      <c r="M88" s="187"/>
      <c r="N88" s="187"/>
      <c r="O88" s="187"/>
      <c r="P88" s="187"/>
      <c r="Q88" s="187"/>
      <c r="R88" s="187"/>
      <c r="S88" s="32"/>
      <c r="T88" s="194"/>
    </row>
    <row r="89" spans="1:20" s="286" customFormat="1" ht="35.450000000000003" customHeight="1" x14ac:dyDescent="0.3">
      <c r="A89" s="760" t="s">
        <v>132</v>
      </c>
      <c r="B89" s="761"/>
      <c r="C89" s="291"/>
      <c r="D89" s="449">
        <f>D22+D28+D48+D85+D88</f>
        <v>111548.034</v>
      </c>
      <c r="E89" s="445">
        <f>E22+E28+E48+E85+E88</f>
        <v>110103.174</v>
      </c>
      <c r="F89" s="445">
        <f>F22+F28+F48+F85+F88</f>
        <v>132585.272</v>
      </c>
      <c r="G89" s="445">
        <f>G22+G28+G48+G85+G88</f>
        <v>140936.10399999999</v>
      </c>
      <c r="H89" s="446">
        <f>H22+H28+H48+H85+H88</f>
        <v>495172.58399999997</v>
      </c>
      <c r="I89" s="283"/>
      <c r="J89" s="284"/>
      <c r="K89" s="285"/>
      <c r="L89" s="285"/>
      <c r="M89" s="285"/>
      <c r="N89" s="285"/>
      <c r="O89" s="285"/>
      <c r="P89" s="285"/>
      <c r="Q89" s="285"/>
      <c r="R89" s="285"/>
      <c r="S89" s="285"/>
    </row>
    <row r="90" spans="1:20" s="174" customFormat="1" ht="15" customHeight="1" x14ac:dyDescent="0.25">
      <c r="A90" s="210"/>
      <c r="B90" s="211"/>
      <c r="C90" s="211"/>
      <c r="D90" s="212"/>
      <c r="E90" s="212"/>
      <c r="F90" s="212"/>
      <c r="G90" s="212"/>
      <c r="H90" s="212"/>
      <c r="I90" s="167"/>
      <c r="J90" s="205"/>
      <c r="K90" s="188"/>
      <c r="L90" s="188"/>
      <c r="M90" s="188"/>
      <c r="N90" s="188"/>
      <c r="O90" s="188"/>
      <c r="P90" s="188"/>
      <c r="Q90" s="188"/>
      <c r="R90" s="188"/>
      <c r="S90" s="188"/>
      <c r="T90" s="194"/>
    </row>
    <row r="91" spans="1:20" s="174" customFormat="1" ht="15" customHeight="1" x14ac:dyDescent="0.25">
      <c r="A91" s="181"/>
      <c r="B91" s="213"/>
      <c r="C91" s="213"/>
      <c r="D91" s="214"/>
      <c r="E91" s="214"/>
      <c r="F91" s="214"/>
      <c r="G91" s="214"/>
      <c r="H91" s="181"/>
      <c r="I91" s="167"/>
      <c r="J91" s="205"/>
      <c r="K91" s="188"/>
      <c r="L91" s="188"/>
      <c r="M91" s="188"/>
      <c r="N91" s="188"/>
      <c r="O91" s="188"/>
      <c r="P91" s="188"/>
      <c r="Q91" s="188"/>
      <c r="R91" s="188"/>
      <c r="S91" s="188"/>
      <c r="T91" s="194"/>
    </row>
    <row r="92" spans="1:20" s="174" customFormat="1" ht="15" customHeight="1" x14ac:dyDescent="0.25">
      <c r="A92" s="181"/>
      <c r="B92" s="215"/>
      <c r="C92" s="215"/>
      <c r="D92" s="214"/>
      <c r="E92" s="214"/>
      <c r="F92" s="214"/>
      <c r="G92" s="214"/>
      <c r="H92" s="181"/>
      <c r="I92" s="167"/>
      <c r="J92" s="205"/>
      <c r="K92" s="188"/>
      <c r="L92" s="188"/>
      <c r="M92" s="188"/>
      <c r="N92" s="188"/>
      <c r="O92" s="188"/>
      <c r="P92" s="188"/>
      <c r="Q92" s="188"/>
      <c r="R92" s="188"/>
      <c r="S92" s="188"/>
      <c r="T92" s="194"/>
    </row>
    <row r="93" spans="1:20" s="174" customFormat="1" ht="15" customHeight="1" x14ac:dyDescent="0.25">
      <c r="A93" s="181"/>
      <c r="B93" s="213"/>
      <c r="C93" s="213"/>
      <c r="D93" s="216"/>
      <c r="E93" s="216"/>
      <c r="F93" s="216"/>
      <c r="G93" s="216"/>
      <c r="H93" s="181"/>
      <c r="I93" s="167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194"/>
    </row>
    <row r="94" spans="1:20" s="174" customFormat="1" ht="15" customHeight="1" x14ac:dyDescent="0.25">
      <c r="A94" s="181"/>
      <c r="B94" s="213"/>
      <c r="C94" s="213"/>
      <c r="D94" s="214"/>
      <c r="E94" s="214"/>
      <c r="F94" s="214"/>
      <c r="G94" s="214"/>
      <c r="I94" s="350">
        <f>+Revenue!H89-Programmed!H89</f>
        <v>495172.5839999998</v>
      </c>
      <c r="J94" s="188" t="s">
        <v>131</v>
      </c>
      <c r="K94" s="188"/>
      <c r="L94" s="188"/>
      <c r="M94" s="188"/>
      <c r="N94" s="188"/>
      <c r="O94" s="188"/>
      <c r="P94" s="188"/>
      <c r="Q94" s="188"/>
      <c r="R94" s="188"/>
      <c r="S94" s="188"/>
      <c r="T94" s="194"/>
    </row>
    <row r="95" spans="1:20" s="174" customFormat="1" ht="15" customHeight="1" x14ac:dyDescent="0.25">
      <c r="A95" s="181"/>
      <c r="B95" s="217"/>
      <c r="C95" s="217"/>
      <c r="D95" s="216"/>
      <c r="E95" s="216"/>
      <c r="F95" s="216"/>
      <c r="G95" s="321" t="s">
        <v>147</v>
      </c>
      <c r="H95" s="181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81"/>
    </row>
    <row r="96" spans="1:20" ht="17.100000000000001" customHeight="1" x14ac:dyDescent="0.3">
      <c r="A96" s="175"/>
      <c r="B96" s="181"/>
      <c r="C96" s="181"/>
      <c r="D96" s="181"/>
      <c r="E96" s="181"/>
      <c r="F96" s="181"/>
      <c r="G96" s="181"/>
      <c r="H96" s="483"/>
      <c r="I96" s="180"/>
      <c r="J96" s="167"/>
      <c r="K96" s="167"/>
      <c r="L96" s="167"/>
      <c r="M96" s="167"/>
      <c r="N96" s="167"/>
      <c r="O96" s="167"/>
      <c r="P96" s="167"/>
      <c r="Q96" s="167"/>
      <c r="R96" s="167"/>
      <c r="S96" s="181"/>
    </row>
    <row r="97" spans="2:19" ht="17.100000000000001" customHeight="1" x14ac:dyDescent="0.3">
      <c r="B97" s="174"/>
      <c r="C97" s="174"/>
      <c r="D97" s="174"/>
      <c r="E97" s="174"/>
      <c r="F97" s="174"/>
      <c r="G97" s="174"/>
      <c r="I97" s="219"/>
      <c r="J97" s="220"/>
      <c r="K97" s="220"/>
      <c r="L97" s="220"/>
      <c r="M97" s="220"/>
      <c r="N97" s="220"/>
      <c r="O97" s="220"/>
      <c r="P97" s="220"/>
      <c r="Q97" s="220"/>
      <c r="R97" s="220"/>
      <c r="S97" s="174"/>
    </row>
    <row r="98" spans="2:19" ht="17.100000000000001" customHeight="1" x14ac:dyDescent="0.3">
      <c r="B98" s="174"/>
      <c r="C98" s="174"/>
      <c r="D98" s="174"/>
      <c r="E98" s="174"/>
      <c r="F98" s="174"/>
      <c r="G98" s="174"/>
      <c r="J98" s="220"/>
      <c r="K98" s="220"/>
      <c r="L98" s="220"/>
      <c r="M98" s="220"/>
      <c r="N98" s="220"/>
      <c r="O98" s="220"/>
      <c r="P98" s="220"/>
      <c r="Q98" s="220"/>
      <c r="R98" s="220"/>
      <c r="S98" s="174"/>
    </row>
    <row r="99" spans="2:19" ht="17.100000000000001" customHeight="1" x14ac:dyDescent="0.3">
      <c r="B99" s="174"/>
      <c r="C99" s="174"/>
      <c r="D99" s="174"/>
      <c r="E99" s="174"/>
      <c r="F99" s="174"/>
      <c r="G99" s="174"/>
      <c r="J99" s="220"/>
      <c r="K99" s="220"/>
      <c r="L99" s="220"/>
      <c r="M99" s="220"/>
      <c r="N99" s="220"/>
      <c r="O99" s="220"/>
      <c r="P99" s="220"/>
      <c r="Q99" s="220"/>
      <c r="R99" s="220"/>
      <c r="S99" s="174"/>
    </row>
    <row r="100" spans="2:19" ht="17.100000000000001" customHeight="1" x14ac:dyDescent="0.3">
      <c r="B100" s="174"/>
      <c r="C100" s="174"/>
      <c r="D100" s="174"/>
      <c r="E100" s="174"/>
      <c r="F100" s="174"/>
      <c r="G100" s="174"/>
      <c r="J100" s="219"/>
      <c r="K100" s="219"/>
      <c r="L100" s="219"/>
      <c r="M100" s="219"/>
      <c r="N100" s="219"/>
      <c r="O100" s="219"/>
      <c r="P100" s="219"/>
      <c r="Q100" s="219"/>
      <c r="R100" s="219"/>
    </row>
    <row r="101" spans="2:19" ht="17.100000000000001" customHeight="1" x14ac:dyDescent="0.3">
      <c r="B101" s="174"/>
      <c r="C101" s="174"/>
      <c r="D101" s="174"/>
      <c r="E101" s="174"/>
      <c r="F101" s="174"/>
      <c r="G101" s="174"/>
      <c r="J101" s="219"/>
      <c r="K101" s="219"/>
      <c r="L101" s="219"/>
      <c r="M101" s="219"/>
      <c r="N101" s="219"/>
      <c r="O101" s="219"/>
      <c r="P101" s="219"/>
      <c r="Q101" s="219"/>
      <c r="R101" s="219"/>
    </row>
    <row r="102" spans="2:19" ht="17.100000000000001" customHeight="1" x14ac:dyDescent="0.3">
      <c r="B102" s="174"/>
      <c r="C102" s="174"/>
      <c r="D102" s="174"/>
      <c r="E102" s="174"/>
      <c r="F102" s="174"/>
      <c r="G102" s="174"/>
    </row>
    <row r="103" spans="2:19" ht="17.100000000000001" customHeight="1" x14ac:dyDescent="0.3">
      <c r="B103" s="174"/>
      <c r="C103" s="174"/>
      <c r="D103" s="174"/>
      <c r="E103" s="174"/>
      <c r="F103" s="174"/>
      <c r="G103" s="174"/>
    </row>
    <row r="104" spans="2:19" ht="17.100000000000001" customHeight="1" x14ac:dyDescent="0.3">
      <c r="B104" s="174"/>
      <c r="C104" s="174"/>
      <c r="D104" s="174"/>
      <c r="E104" s="174"/>
      <c r="F104" s="174"/>
      <c r="G104" s="174"/>
    </row>
    <row r="105" spans="2:19" ht="17.100000000000001" customHeight="1" x14ac:dyDescent="0.3">
      <c r="B105" s="174"/>
      <c r="C105" s="174"/>
      <c r="D105" s="174"/>
      <c r="E105" s="174"/>
      <c r="F105" s="174"/>
      <c r="G105" s="174"/>
    </row>
    <row r="106" spans="2:19" ht="17.100000000000001" customHeight="1" x14ac:dyDescent="0.3">
      <c r="B106" s="174"/>
      <c r="C106" s="174"/>
      <c r="D106" s="174"/>
      <c r="E106" s="174"/>
      <c r="F106" s="174"/>
      <c r="G106" s="174"/>
    </row>
    <row r="107" spans="2:19" ht="17.100000000000001" customHeight="1" x14ac:dyDescent="0.3">
      <c r="B107" s="174"/>
      <c r="C107" s="174"/>
      <c r="D107" s="174"/>
      <c r="E107" s="174"/>
      <c r="F107" s="174"/>
      <c r="G107" s="174"/>
    </row>
    <row r="108" spans="2:19" ht="17.100000000000001" customHeight="1" x14ac:dyDescent="0.3">
      <c r="B108" s="174"/>
      <c r="C108" s="174"/>
      <c r="D108" s="174"/>
      <c r="E108" s="174"/>
      <c r="F108" s="174"/>
      <c r="G108" s="174"/>
    </row>
    <row r="109" spans="2:19" ht="17.100000000000001" customHeight="1" x14ac:dyDescent="0.3">
      <c r="B109" s="174"/>
      <c r="C109" s="174"/>
      <c r="D109" s="174"/>
      <c r="E109" s="174"/>
      <c r="F109" s="174"/>
      <c r="G109" s="174"/>
    </row>
    <row r="110" spans="2:19" ht="17.100000000000001" customHeight="1" x14ac:dyDescent="0.3">
      <c r="B110" s="174"/>
      <c r="C110" s="174"/>
      <c r="D110" s="174"/>
      <c r="E110" s="174"/>
      <c r="F110" s="174"/>
      <c r="G110" s="174"/>
    </row>
    <row r="111" spans="2:19" ht="17.100000000000001" customHeight="1" x14ac:dyDescent="0.3">
      <c r="B111" s="174"/>
      <c r="C111" s="174"/>
      <c r="D111" s="174"/>
      <c r="E111" s="174"/>
      <c r="F111" s="174"/>
      <c r="G111" s="174"/>
    </row>
    <row r="112" spans="2:19" ht="17.100000000000001" customHeight="1" x14ac:dyDescent="0.3">
      <c r="B112" s="174"/>
      <c r="C112" s="174"/>
      <c r="D112" s="174"/>
      <c r="E112" s="174"/>
      <c r="F112" s="174"/>
      <c r="G112" s="174"/>
    </row>
    <row r="113" spans="2:7" ht="17.100000000000001" customHeight="1" x14ac:dyDescent="0.3">
      <c r="B113" s="174"/>
      <c r="C113" s="174"/>
      <c r="D113" s="174"/>
      <c r="E113" s="174"/>
      <c r="F113" s="174"/>
      <c r="G113" s="174"/>
    </row>
    <row r="114" spans="2:7" ht="17.100000000000001" customHeight="1" x14ac:dyDescent="0.3">
      <c r="B114" s="174"/>
      <c r="C114" s="174"/>
      <c r="D114" s="174"/>
      <c r="E114" s="174"/>
      <c r="F114" s="174"/>
      <c r="G114" s="174"/>
    </row>
    <row r="115" spans="2:7" ht="17.100000000000001" customHeight="1" x14ac:dyDescent="0.3">
      <c r="B115" s="174"/>
      <c r="C115" s="174"/>
      <c r="D115" s="174"/>
      <c r="E115" s="174"/>
      <c r="F115" s="174"/>
      <c r="G115" s="174"/>
    </row>
    <row r="116" spans="2:7" ht="17.100000000000001" customHeight="1" x14ac:dyDescent="0.3">
      <c r="B116" s="174"/>
      <c r="C116" s="174"/>
      <c r="D116" s="174"/>
      <c r="E116" s="174"/>
      <c r="F116" s="174"/>
      <c r="G116" s="174"/>
    </row>
    <row r="117" spans="2:7" ht="17.100000000000001" customHeight="1" x14ac:dyDescent="0.3">
      <c r="B117" s="174"/>
      <c r="C117" s="174"/>
      <c r="D117" s="174"/>
      <c r="E117" s="174"/>
      <c r="F117" s="174"/>
      <c r="G117" s="174"/>
    </row>
    <row r="118" spans="2:7" ht="17.100000000000001" customHeight="1" x14ac:dyDescent="0.3">
      <c r="B118" s="174"/>
      <c r="C118" s="174"/>
      <c r="D118" s="174"/>
      <c r="E118" s="174"/>
      <c r="F118" s="174"/>
      <c r="G118" s="174"/>
    </row>
    <row r="119" spans="2:7" ht="17.100000000000001" customHeight="1" x14ac:dyDescent="0.3">
      <c r="B119" s="174"/>
      <c r="C119" s="174"/>
      <c r="D119" s="174"/>
      <c r="E119" s="174"/>
      <c r="F119" s="174"/>
      <c r="G119" s="174"/>
    </row>
    <row r="120" spans="2:7" ht="17.100000000000001" customHeight="1" x14ac:dyDescent="0.3">
      <c r="B120" s="174"/>
      <c r="C120" s="174"/>
      <c r="D120" s="174"/>
      <c r="E120" s="174"/>
      <c r="F120" s="174"/>
      <c r="G120" s="174"/>
    </row>
    <row r="121" spans="2:7" ht="17.100000000000001" customHeight="1" x14ac:dyDescent="0.3">
      <c r="B121" s="174"/>
      <c r="C121" s="174"/>
      <c r="D121" s="174"/>
      <c r="E121" s="174"/>
      <c r="F121" s="174"/>
      <c r="G121" s="174"/>
    </row>
    <row r="122" spans="2:7" ht="17.100000000000001" customHeight="1" x14ac:dyDescent="0.3">
      <c r="B122" s="174"/>
      <c r="C122" s="174"/>
      <c r="D122" s="174"/>
      <c r="E122" s="174"/>
      <c r="F122" s="174"/>
      <c r="G122" s="174"/>
    </row>
    <row r="123" spans="2:7" ht="17.100000000000001" customHeight="1" x14ac:dyDescent="0.3">
      <c r="B123" s="174"/>
      <c r="C123" s="174"/>
      <c r="D123" s="174"/>
      <c r="E123" s="174"/>
      <c r="F123" s="174"/>
      <c r="G123" s="174"/>
    </row>
    <row r="124" spans="2:7" ht="17.100000000000001" customHeight="1" x14ac:dyDescent="0.3">
      <c r="B124" s="174"/>
      <c r="C124" s="174"/>
      <c r="D124" s="174"/>
      <c r="E124" s="174"/>
      <c r="F124" s="174"/>
      <c r="G124" s="174"/>
    </row>
    <row r="125" spans="2:7" ht="17.100000000000001" customHeight="1" x14ac:dyDescent="0.3">
      <c r="B125" s="174"/>
      <c r="C125" s="174"/>
      <c r="D125" s="174"/>
      <c r="E125" s="174"/>
      <c r="F125" s="174"/>
      <c r="G125" s="174"/>
    </row>
    <row r="126" spans="2:7" ht="17.100000000000001" customHeight="1" x14ac:dyDescent="0.3">
      <c r="B126" s="174"/>
      <c r="C126" s="174"/>
      <c r="D126" s="174"/>
      <c r="E126" s="174"/>
      <c r="F126" s="174"/>
      <c r="G126" s="174"/>
    </row>
    <row r="127" spans="2:7" ht="17.100000000000001" customHeight="1" x14ac:dyDescent="0.3">
      <c r="B127" s="174"/>
      <c r="C127" s="174"/>
      <c r="D127" s="174"/>
      <c r="E127" s="174"/>
      <c r="F127" s="174"/>
      <c r="G127" s="174"/>
    </row>
    <row r="128" spans="2:7" ht="17.100000000000001" customHeight="1" x14ac:dyDescent="0.3">
      <c r="B128" s="174"/>
      <c r="C128" s="174"/>
      <c r="D128" s="174"/>
      <c r="E128" s="174"/>
      <c r="F128" s="174"/>
      <c r="G128" s="174"/>
    </row>
    <row r="129" spans="2:7" ht="17.100000000000001" customHeight="1" x14ac:dyDescent="0.3">
      <c r="B129" s="174"/>
      <c r="C129" s="174"/>
      <c r="D129" s="174"/>
      <c r="E129" s="174"/>
      <c r="F129" s="174"/>
      <c r="G129" s="174"/>
    </row>
    <row r="130" spans="2:7" ht="17.100000000000001" customHeight="1" x14ac:dyDescent="0.3">
      <c r="B130" s="174"/>
      <c r="C130" s="174"/>
      <c r="D130" s="174"/>
      <c r="E130" s="174"/>
      <c r="F130" s="174"/>
      <c r="G130" s="174"/>
    </row>
    <row r="131" spans="2:7" ht="17.100000000000001" customHeight="1" x14ac:dyDescent="0.3">
      <c r="B131" s="174"/>
      <c r="C131" s="174"/>
      <c r="D131" s="174"/>
      <c r="E131" s="174"/>
      <c r="F131" s="174"/>
      <c r="G131" s="174"/>
    </row>
    <row r="132" spans="2:7" ht="17.100000000000001" customHeight="1" x14ac:dyDescent="0.3">
      <c r="B132" s="174"/>
      <c r="C132" s="174"/>
      <c r="D132" s="174"/>
      <c r="E132" s="174"/>
      <c r="F132" s="174"/>
      <c r="G132" s="174"/>
    </row>
    <row r="133" spans="2:7" ht="17.100000000000001" customHeight="1" x14ac:dyDescent="0.3">
      <c r="B133" s="174"/>
      <c r="C133" s="174"/>
      <c r="D133" s="174"/>
      <c r="E133" s="174"/>
      <c r="F133" s="174"/>
      <c r="G133" s="174"/>
    </row>
    <row r="134" spans="2:7" ht="17.100000000000001" customHeight="1" x14ac:dyDescent="0.3">
      <c r="B134" s="174"/>
      <c r="C134" s="174"/>
      <c r="D134" s="174"/>
      <c r="E134" s="174"/>
      <c r="F134" s="174"/>
      <c r="G134" s="174"/>
    </row>
    <row r="135" spans="2:7" ht="17.100000000000001" customHeight="1" x14ac:dyDescent="0.3">
      <c r="B135" s="174"/>
      <c r="C135" s="174"/>
      <c r="D135" s="174"/>
      <c r="E135" s="174"/>
      <c r="F135" s="174"/>
      <c r="G135" s="174"/>
    </row>
    <row r="136" spans="2:7" ht="17.100000000000001" customHeight="1" x14ac:dyDescent="0.3">
      <c r="B136" s="174"/>
      <c r="C136" s="174"/>
      <c r="D136" s="174"/>
      <c r="E136" s="174"/>
      <c r="F136" s="174"/>
      <c r="G136" s="174"/>
    </row>
    <row r="137" spans="2:7" ht="17.100000000000001" customHeight="1" x14ac:dyDescent="0.3">
      <c r="B137" s="174"/>
      <c r="C137" s="174"/>
      <c r="D137" s="174"/>
      <c r="E137" s="174"/>
      <c r="F137" s="174"/>
      <c r="G137" s="174"/>
    </row>
    <row r="138" spans="2:7" ht="17.100000000000001" customHeight="1" x14ac:dyDescent="0.3">
      <c r="B138" s="174"/>
      <c r="C138" s="174"/>
      <c r="D138" s="174"/>
      <c r="E138" s="174"/>
      <c r="F138" s="174"/>
      <c r="G138" s="174"/>
    </row>
    <row r="139" spans="2:7" ht="17.100000000000001" customHeight="1" x14ac:dyDescent="0.3">
      <c r="B139" s="174"/>
      <c r="C139" s="174"/>
      <c r="D139" s="174"/>
      <c r="E139" s="174"/>
      <c r="F139" s="174"/>
      <c r="G139" s="174"/>
    </row>
    <row r="140" spans="2:7" ht="17.100000000000001" customHeight="1" x14ac:dyDescent="0.3">
      <c r="B140" s="174"/>
      <c r="C140" s="174"/>
      <c r="D140" s="174"/>
      <c r="E140" s="174"/>
      <c r="F140" s="174"/>
      <c r="G140" s="174"/>
    </row>
    <row r="141" spans="2:7" ht="17.100000000000001" customHeight="1" x14ac:dyDescent="0.3">
      <c r="B141" s="174"/>
      <c r="C141" s="174"/>
      <c r="D141" s="174"/>
      <c r="E141" s="174"/>
      <c r="F141" s="174"/>
      <c r="G141" s="174"/>
    </row>
    <row r="142" spans="2:7" ht="17.100000000000001" customHeight="1" x14ac:dyDescent="0.3">
      <c r="B142" s="174"/>
      <c r="C142" s="174"/>
      <c r="D142" s="174"/>
      <c r="E142" s="174"/>
      <c r="F142" s="174"/>
      <c r="G142" s="174"/>
    </row>
    <row r="143" spans="2:7" ht="17.100000000000001" customHeight="1" x14ac:dyDescent="0.3">
      <c r="B143" s="174"/>
      <c r="C143" s="174"/>
      <c r="D143" s="174"/>
      <c r="E143" s="174"/>
      <c r="F143" s="174"/>
      <c r="G143" s="174"/>
    </row>
    <row r="144" spans="2:7" ht="17.100000000000001" customHeight="1" x14ac:dyDescent="0.3">
      <c r="B144" s="174"/>
      <c r="C144" s="174"/>
      <c r="D144" s="174"/>
      <c r="E144" s="174"/>
      <c r="F144" s="174"/>
      <c r="G144" s="174"/>
    </row>
    <row r="145" spans="2:7" ht="17.100000000000001" customHeight="1" x14ac:dyDescent="0.3">
      <c r="B145" s="174"/>
      <c r="C145" s="174"/>
      <c r="D145" s="174"/>
      <c r="E145" s="174"/>
      <c r="F145" s="174"/>
      <c r="G145" s="174"/>
    </row>
    <row r="146" spans="2:7" ht="17.100000000000001" customHeight="1" x14ac:dyDescent="0.3">
      <c r="B146" s="174"/>
      <c r="C146" s="174"/>
      <c r="D146" s="174"/>
      <c r="E146" s="174"/>
      <c r="F146" s="174"/>
      <c r="G146" s="174"/>
    </row>
    <row r="147" spans="2:7" ht="17.100000000000001" customHeight="1" x14ac:dyDescent="0.3">
      <c r="B147" s="174"/>
      <c r="C147" s="174"/>
      <c r="D147" s="174"/>
      <c r="E147" s="174"/>
      <c r="F147" s="174"/>
      <c r="G147" s="174"/>
    </row>
    <row r="148" spans="2:7" ht="17.100000000000001" customHeight="1" x14ac:dyDescent="0.3">
      <c r="B148" s="174"/>
      <c r="C148" s="174"/>
      <c r="D148" s="174"/>
      <c r="E148" s="174"/>
      <c r="F148" s="174"/>
      <c r="G148" s="174"/>
    </row>
    <row r="149" spans="2:7" ht="17.100000000000001" customHeight="1" x14ac:dyDescent="0.3">
      <c r="B149" s="174"/>
      <c r="C149" s="174"/>
      <c r="D149" s="174"/>
      <c r="E149" s="174"/>
      <c r="F149" s="174"/>
      <c r="G149" s="174"/>
    </row>
    <row r="150" spans="2:7" ht="17.100000000000001" customHeight="1" x14ac:dyDescent="0.3">
      <c r="B150" s="174"/>
      <c r="C150" s="174"/>
      <c r="D150" s="174"/>
      <c r="E150" s="174"/>
      <c r="F150" s="174"/>
      <c r="G150" s="174"/>
    </row>
    <row r="151" spans="2:7" ht="17.100000000000001" customHeight="1" x14ac:dyDescent="0.3">
      <c r="B151" s="174"/>
      <c r="C151" s="174"/>
      <c r="D151" s="174"/>
      <c r="E151" s="174"/>
      <c r="F151" s="174"/>
      <c r="G151" s="174"/>
    </row>
    <row r="152" spans="2:7" ht="17.100000000000001" customHeight="1" x14ac:dyDescent="0.3">
      <c r="B152" s="174"/>
      <c r="C152" s="174"/>
      <c r="D152" s="174"/>
      <c r="E152" s="174"/>
      <c r="F152" s="174"/>
      <c r="G152" s="174"/>
    </row>
    <row r="153" spans="2:7" ht="17.100000000000001" customHeight="1" x14ac:dyDescent="0.3">
      <c r="B153" s="174"/>
      <c r="C153" s="174"/>
      <c r="D153" s="174"/>
      <c r="E153" s="174"/>
      <c r="F153" s="174"/>
      <c r="G153" s="174"/>
    </row>
    <row r="154" spans="2:7" ht="17.100000000000001" customHeight="1" x14ac:dyDescent="0.3">
      <c r="B154" s="174"/>
      <c r="C154" s="174"/>
      <c r="D154" s="174"/>
      <c r="E154" s="174"/>
      <c r="F154" s="174"/>
      <c r="G154" s="174"/>
    </row>
    <row r="155" spans="2:7" ht="17.100000000000001" customHeight="1" x14ac:dyDescent="0.3">
      <c r="B155" s="174"/>
      <c r="C155" s="174"/>
      <c r="D155" s="174"/>
      <c r="E155" s="174"/>
      <c r="F155" s="174"/>
      <c r="G155" s="174"/>
    </row>
    <row r="156" spans="2:7" ht="17.100000000000001" customHeight="1" x14ac:dyDescent="0.3">
      <c r="B156" s="174"/>
      <c r="C156" s="174"/>
      <c r="D156" s="174"/>
      <c r="E156" s="174"/>
      <c r="F156" s="174"/>
      <c r="G156" s="174"/>
    </row>
    <row r="157" spans="2:7" ht="17.100000000000001" customHeight="1" x14ac:dyDescent="0.3">
      <c r="B157" s="174"/>
      <c r="C157" s="174"/>
      <c r="D157" s="174"/>
      <c r="E157" s="174"/>
      <c r="F157" s="174"/>
      <c r="G157" s="174"/>
    </row>
    <row r="158" spans="2:7" ht="17.100000000000001" customHeight="1" x14ac:dyDescent="0.3">
      <c r="B158" s="174"/>
      <c r="C158" s="174"/>
      <c r="D158" s="174"/>
      <c r="E158" s="174"/>
      <c r="F158" s="174"/>
      <c r="G158" s="174"/>
    </row>
    <row r="159" spans="2:7" ht="17.100000000000001" customHeight="1" x14ac:dyDescent="0.3">
      <c r="B159" s="174"/>
      <c r="C159" s="174"/>
      <c r="D159" s="174"/>
      <c r="E159" s="174"/>
      <c r="F159" s="174"/>
      <c r="G159" s="174"/>
    </row>
    <row r="160" spans="2:7" ht="17.100000000000001" customHeight="1" x14ac:dyDescent="0.3">
      <c r="B160" s="174"/>
      <c r="C160" s="174"/>
      <c r="D160" s="174"/>
      <c r="E160" s="174"/>
      <c r="F160" s="174"/>
      <c r="G160" s="174"/>
    </row>
    <row r="161" spans="2:7" ht="17.100000000000001" customHeight="1" x14ac:dyDescent="0.3">
      <c r="B161" s="174"/>
      <c r="C161" s="174"/>
      <c r="D161" s="174"/>
      <c r="E161" s="174"/>
      <c r="F161" s="174"/>
      <c r="G161" s="174"/>
    </row>
    <row r="162" spans="2:7" ht="17.100000000000001" customHeight="1" x14ac:dyDescent="0.3">
      <c r="B162" s="174"/>
      <c r="C162" s="174"/>
      <c r="D162" s="174"/>
      <c r="E162" s="174"/>
      <c r="F162" s="174"/>
      <c r="G162" s="174"/>
    </row>
    <row r="163" spans="2:7" ht="17.100000000000001" customHeight="1" x14ac:dyDescent="0.3">
      <c r="B163" s="174"/>
      <c r="C163" s="174"/>
      <c r="D163" s="174"/>
      <c r="E163" s="174"/>
      <c r="F163" s="174"/>
      <c r="G163" s="174"/>
    </row>
    <row r="164" spans="2:7" ht="17.100000000000001" customHeight="1" x14ac:dyDescent="0.3">
      <c r="B164" s="174"/>
      <c r="C164" s="174"/>
      <c r="D164" s="174"/>
      <c r="E164" s="174"/>
      <c r="F164" s="174"/>
      <c r="G164" s="174"/>
    </row>
    <row r="165" spans="2:7" ht="17.100000000000001" customHeight="1" x14ac:dyDescent="0.3">
      <c r="B165" s="174"/>
      <c r="C165" s="174"/>
      <c r="D165" s="174"/>
      <c r="E165" s="174"/>
      <c r="F165" s="174"/>
      <c r="G165" s="174"/>
    </row>
    <row r="166" spans="2:7" ht="17.100000000000001" customHeight="1" x14ac:dyDescent="0.3">
      <c r="B166" s="174"/>
      <c r="C166" s="174"/>
      <c r="D166" s="174"/>
      <c r="E166" s="174"/>
      <c r="F166" s="174"/>
      <c r="G166" s="174"/>
    </row>
    <row r="167" spans="2:7" ht="17.100000000000001" customHeight="1" x14ac:dyDescent="0.3">
      <c r="B167" s="174"/>
      <c r="C167" s="174"/>
      <c r="D167" s="174"/>
      <c r="E167" s="174"/>
      <c r="F167" s="174"/>
      <c r="G167" s="174"/>
    </row>
    <row r="168" spans="2:7" ht="17.100000000000001" customHeight="1" x14ac:dyDescent="0.3">
      <c r="B168" s="174"/>
      <c r="C168" s="174"/>
      <c r="D168" s="174"/>
      <c r="E168" s="174"/>
      <c r="F168" s="174"/>
      <c r="G168" s="174"/>
    </row>
    <row r="169" spans="2:7" ht="17.100000000000001" customHeight="1" x14ac:dyDescent="0.3">
      <c r="B169" s="174"/>
      <c r="C169" s="174"/>
      <c r="D169" s="174"/>
      <c r="E169" s="174"/>
      <c r="F169" s="174"/>
      <c r="G169" s="174"/>
    </row>
    <row r="170" spans="2:7" ht="17.100000000000001" customHeight="1" x14ac:dyDescent="0.3">
      <c r="B170" s="174"/>
      <c r="C170" s="174"/>
      <c r="D170" s="174"/>
      <c r="E170" s="174"/>
      <c r="F170" s="174"/>
      <c r="G170" s="174"/>
    </row>
    <row r="171" spans="2:7" ht="17.100000000000001" customHeight="1" x14ac:dyDescent="0.3">
      <c r="B171" s="174"/>
      <c r="C171" s="174"/>
      <c r="D171" s="174"/>
      <c r="E171" s="174"/>
      <c r="F171" s="174"/>
      <c r="G171" s="174"/>
    </row>
    <row r="172" spans="2:7" ht="17.100000000000001" customHeight="1" x14ac:dyDescent="0.3">
      <c r="B172" s="174"/>
      <c r="C172" s="174"/>
      <c r="D172" s="174"/>
      <c r="E172" s="174"/>
      <c r="F172" s="174"/>
      <c r="G172" s="174"/>
    </row>
    <row r="173" spans="2:7" ht="17.100000000000001" customHeight="1" x14ac:dyDescent="0.3">
      <c r="B173" s="174"/>
      <c r="C173" s="174"/>
      <c r="D173" s="174"/>
      <c r="E173" s="174"/>
      <c r="F173" s="174"/>
      <c r="G173" s="174"/>
    </row>
    <row r="174" spans="2:7" ht="17.100000000000001" customHeight="1" x14ac:dyDescent="0.3">
      <c r="B174" s="174"/>
      <c r="C174" s="174"/>
      <c r="D174" s="174"/>
      <c r="E174" s="174"/>
      <c r="F174" s="174"/>
      <c r="G174" s="174"/>
    </row>
    <row r="175" spans="2:7" ht="17.100000000000001" customHeight="1" x14ac:dyDescent="0.3">
      <c r="B175" s="174"/>
      <c r="C175" s="174"/>
      <c r="D175" s="174"/>
      <c r="E175" s="174"/>
      <c r="F175" s="174"/>
      <c r="G175" s="174"/>
    </row>
    <row r="176" spans="2:7" ht="17.100000000000001" customHeight="1" x14ac:dyDescent="0.3">
      <c r="B176" s="174"/>
      <c r="C176" s="174"/>
      <c r="D176" s="174"/>
      <c r="E176" s="174"/>
      <c r="F176" s="174"/>
      <c r="G176" s="174"/>
    </row>
    <row r="177" spans="2:7" ht="17.100000000000001" customHeight="1" x14ac:dyDescent="0.3">
      <c r="B177" s="174"/>
      <c r="C177" s="174"/>
      <c r="D177" s="174"/>
      <c r="E177" s="174"/>
      <c r="F177" s="174"/>
      <c r="G177" s="174"/>
    </row>
    <row r="178" spans="2:7" ht="17.100000000000001" customHeight="1" x14ac:dyDescent="0.3">
      <c r="B178" s="174"/>
      <c r="C178" s="174"/>
      <c r="D178" s="174"/>
      <c r="E178" s="174"/>
      <c r="F178" s="174"/>
      <c r="G178" s="174"/>
    </row>
    <row r="179" spans="2:7" ht="17.100000000000001" customHeight="1" x14ac:dyDescent="0.3">
      <c r="B179" s="174"/>
      <c r="C179" s="174"/>
      <c r="D179" s="174"/>
      <c r="E179" s="174"/>
      <c r="F179" s="174"/>
      <c r="G179" s="174"/>
    </row>
    <row r="180" spans="2:7" ht="17.100000000000001" customHeight="1" x14ac:dyDescent="0.3">
      <c r="B180" s="174"/>
      <c r="C180" s="174"/>
      <c r="D180" s="174"/>
      <c r="E180" s="174"/>
      <c r="F180" s="174"/>
      <c r="G180" s="174"/>
    </row>
    <row r="181" spans="2:7" ht="17.100000000000001" customHeight="1" x14ac:dyDescent="0.3">
      <c r="B181" s="174"/>
      <c r="C181" s="174"/>
      <c r="D181" s="174"/>
      <c r="E181" s="174"/>
      <c r="F181" s="174"/>
      <c r="G181" s="174"/>
    </row>
    <row r="182" spans="2:7" ht="17.100000000000001" customHeight="1" x14ac:dyDescent="0.3">
      <c r="B182" s="174"/>
      <c r="C182" s="174"/>
      <c r="D182" s="174"/>
      <c r="E182" s="174"/>
      <c r="F182" s="174"/>
      <c r="G182" s="174"/>
    </row>
    <row r="183" spans="2:7" ht="17.100000000000001" customHeight="1" x14ac:dyDescent="0.3">
      <c r="B183" s="174"/>
      <c r="C183" s="174"/>
      <c r="D183" s="174"/>
      <c r="E183" s="174"/>
      <c r="F183" s="174"/>
      <c r="G183" s="174"/>
    </row>
    <row r="184" spans="2:7" ht="17.100000000000001" customHeight="1" x14ac:dyDescent="0.3">
      <c r="B184" s="174"/>
      <c r="C184" s="174"/>
      <c r="D184" s="174"/>
      <c r="E184" s="174"/>
      <c r="F184" s="174"/>
      <c r="G184" s="174"/>
    </row>
    <row r="185" spans="2:7" ht="17.100000000000001" customHeight="1" x14ac:dyDescent="0.3">
      <c r="B185" s="174"/>
      <c r="C185" s="174"/>
      <c r="D185" s="174"/>
      <c r="E185" s="174"/>
      <c r="F185" s="174"/>
      <c r="G185" s="174"/>
    </row>
    <row r="186" spans="2:7" ht="17.100000000000001" customHeight="1" x14ac:dyDescent="0.3">
      <c r="B186" s="174"/>
      <c r="C186" s="174"/>
      <c r="D186" s="174"/>
      <c r="E186" s="174"/>
      <c r="F186" s="174"/>
      <c r="G186" s="174"/>
    </row>
    <row r="187" spans="2:7" ht="17.100000000000001" customHeight="1" x14ac:dyDescent="0.3">
      <c r="B187" s="174"/>
      <c r="C187" s="174"/>
      <c r="D187" s="174"/>
      <c r="E187" s="174"/>
      <c r="F187" s="174"/>
      <c r="G187" s="174"/>
    </row>
    <row r="188" spans="2:7" ht="17.100000000000001" customHeight="1" x14ac:dyDescent="0.3">
      <c r="B188" s="174"/>
      <c r="C188" s="174"/>
      <c r="D188" s="174"/>
      <c r="E188" s="174"/>
      <c r="F188" s="174"/>
      <c r="G188" s="174"/>
    </row>
    <row r="189" spans="2:7" ht="17.100000000000001" customHeight="1" x14ac:dyDescent="0.3">
      <c r="B189" s="174"/>
      <c r="C189" s="174"/>
      <c r="D189" s="174"/>
      <c r="E189" s="174"/>
      <c r="F189" s="174"/>
      <c r="G189" s="174"/>
    </row>
    <row r="190" spans="2:7" ht="17.100000000000001" customHeight="1" x14ac:dyDescent="0.3">
      <c r="B190" s="174"/>
      <c r="C190" s="174"/>
      <c r="D190" s="174"/>
      <c r="E190" s="174"/>
      <c r="F190" s="174"/>
      <c r="G190" s="174"/>
    </row>
    <row r="191" spans="2:7" ht="17.100000000000001" customHeight="1" x14ac:dyDescent="0.3">
      <c r="B191" s="174"/>
      <c r="C191" s="174"/>
      <c r="D191" s="174"/>
      <c r="E191" s="174"/>
      <c r="F191" s="174"/>
      <c r="G191" s="174"/>
    </row>
    <row r="192" spans="2:7" ht="17.100000000000001" customHeight="1" x14ac:dyDescent="0.3">
      <c r="B192" s="174"/>
      <c r="C192" s="174"/>
      <c r="D192" s="174"/>
      <c r="E192" s="174"/>
      <c r="F192" s="174"/>
      <c r="G192" s="174"/>
    </row>
    <row r="193" spans="2:7" ht="17.100000000000001" customHeight="1" x14ac:dyDescent="0.3">
      <c r="B193" s="174"/>
      <c r="C193" s="174"/>
      <c r="D193" s="174"/>
      <c r="E193" s="174"/>
      <c r="F193" s="174"/>
      <c r="G193" s="174"/>
    </row>
    <row r="194" spans="2:7" ht="17.100000000000001" customHeight="1" x14ac:dyDescent="0.3">
      <c r="B194" s="174"/>
      <c r="C194" s="174"/>
      <c r="D194" s="174"/>
      <c r="E194" s="174"/>
      <c r="F194" s="174"/>
      <c r="G194" s="174"/>
    </row>
    <row r="195" spans="2:7" ht="17.100000000000001" customHeight="1" x14ac:dyDescent="0.3">
      <c r="B195" s="174"/>
      <c r="C195" s="174"/>
      <c r="D195" s="174"/>
      <c r="E195" s="174"/>
      <c r="F195" s="174"/>
      <c r="G195" s="174"/>
    </row>
    <row r="196" spans="2:7" ht="17.100000000000001" customHeight="1" x14ac:dyDescent="0.3">
      <c r="B196" s="174"/>
      <c r="C196" s="174"/>
      <c r="D196" s="174"/>
      <c r="E196" s="174"/>
      <c r="F196" s="174"/>
      <c r="G196" s="174"/>
    </row>
    <row r="197" spans="2:7" ht="17.100000000000001" customHeight="1" x14ac:dyDescent="0.3">
      <c r="B197" s="174"/>
      <c r="C197" s="174"/>
      <c r="D197" s="174"/>
      <c r="E197" s="174"/>
      <c r="F197" s="174"/>
      <c r="G197" s="174"/>
    </row>
    <row r="198" spans="2:7" ht="17.100000000000001" customHeight="1" x14ac:dyDescent="0.3">
      <c r="B198" s="174"/>
      <c r="C198" s="174"/>
      <c r="D198" s="174"/>
      <c r="E198" s="174"/>
      <c r="F198" s="174"/>
      <c r="G198" s="174"/>
    </row>
    <row r="199" spans="2:7" ht="17.100000000000001" customHeight="1" x14ac:dyDescent="0.3">
      <c r="B199" s="174"/>
      <c r="C199" s="174"/>
      <c r="D199" s="174"/>
      <c r="E199" s="174"/>
      <c r="F199" s="174"/>
      <c r="G199" s="174"/>
    </row>
    <row r="200" spans="2:7" ht="17.100000000000001" customHeight="1" x14ac:dyDescent="0.3">
      <c r="B200" s="174"/>
      <c r="C200" s="174"/>
      <c r="D200" s="174"/>
      <c r="E200" s="174"/>
      <c r="F200" s="174"/>
      <c r="G200" s="174"/>
    </row>
    <row r="201" spans="2:7" ht="17.100000000000001" customHeight="1" x14ac:dyDescent="0.3">
      <c r="B201" s="174"/>
      <c r="C201" s="174"/>
      <c r="D201" s="174"/>
      <c r="E201" s="174"/>
      <c r="F201" s="174"/>
      <c r="G201" s="174"/>
    </row>
    <row r="202" spans="2:7" ht="17.100000000000001" customHeight="1" x14ac:dyDescent="0.3">
      <c r="B202" s="174"/>
      <c r="C202" s="174"/>
      <c r="D202" s="174"/>
      <c r="E202" s="174"/>
      <c r="F202" s="174"/>
      <c r="G202" s="174"/>
    </row>
    <row r="203" spans="2:7" ht="17.100000000000001" customHeight="1" x14ac:dyDescent="0.3">
      <c r="B203" s="174"/>
      <c r="C203" s="174"/>
      <c r="D203" s="174"/>
      <c r="E203" s="174"/>
      <c r="F203" s="174"/>
      <c r="G203" s="174"/>
    </row>
    <row r="204" spans="2:7" ht="17.100000000000001" customHeight="1" x14ac:dyDescent="0.3">
      <c r="B204" s="174"/>
      <c r="C204" s="174"/>
      <c r="D204" s="174"/>
      <c r="E204" s="174"/>
      <c r="F204" s="174"/>
      <c r="G204" s="174"/>
    </row>
    <row r="205" spans="2:7" ht="17.100000000000001" customHeight="1" x14ac:dyDescent="0.3">
      <c r="B205" s="174"/>
      <c r="C205" s="174"/>
      <c r="D205" s="174"/>
      <c r="E205" s="174"/>
      <c r="F205" s="174"/>
      <c r="G205" s="174"/>
    </row>
    <row r="206" spans="2:7" ht="17.100000000000001" customHeight="1" x14ac:dyDescent="0.3">
      <c r="B206" s="174"/>
      <c r="C206" s="174"/>
      <c r="D206" s="174"/>
      <c r="E206" s="174"/>
      <c r="F206" s="174"/>
      <c r="G206" s="174"/>
    </row>
    <row r="207" spans="2:7" ht="17.100000000000001" customHeight="1" x14ac:dyDescent="0.3">
      <c r="B207" s="174"/>
      <c r="C207" s="174"/>
      <c r="D207" s="174"/>
      <c r="E207" s="174"/>
      <c r="F207" s="174"/>
      <c r="G207" s="174"/>
    </row>
    <row r="208" spans="2:7" ht="17.100000000000001" customHeight="1" x14ac:dyDescent="0.3">
      <c r="B208" s="174"/>
      <c r="C208" s="174"/>
      <c r="D208" s="174"/>
      <c r="E208" s="174"/>
      <c r="F208" s="174"/>
      <c r="G208" s="174"/>
    </row>
    <row r="209" spans="2:7" ht="17.100000000000001" customHeight="1" x14ac:dyDescent="0.3">
      <c r="B209" s="174"/>
      <c r="C209" s="174"/>
      <c r="D209" s="174"/>
      <c r="E209" s="174"/>
      <c r="F209" s="174"/>
      <c r="G209" s="174"/>
    </row>
    <row r="210" spans="2:7" ht="17.100000000000001" customHeight="1" x14ac:dyDescent="0.3">
      <c r="B210" s="174"/>
      <c r="C210" s="174"/>
      <c r="D210" s="174"/>
      <c r="E210" s="174"/>
      <c r="F210" s="174"/>
      <c r="G210" s="174"/>
    </row>
    <row r="211" spans="2:7" ht="17.100000000000001" customHeight="1" x14ac:dyDescent="0.3">
      <c r="B211" s="174"/>
      <c r="C211" s="174"/>
      <c r="D211" s="174"/>
      <c r="E211" s="174"/>
      <c r="F211" s="174"/>
      <c r="G211" s="174"/>
    </row>
    <row r="212" spans="2:7" ht="17.100000000000001" customHeight="1" x14ac:dyDescent="0.3">
      <c r="B212" s="174"/>
      <c r="C212" s="174"/>
      <c r="D212" s="174"/>
      <c r="E212" s="174"/>
      <c r="F212" s="174"/>
      <c r="G212" s="174"/>
    </row>
    <row r="213" spans="2:7" ht="17.100000000000001" customHeight="1" x14ac:dyDescent="0.3">
      <c r="B213" s="174"/>
      <c r="C213" s="174"/>
      <c r="D213" s="174"/>
      <c r="E213" s="174"/>
      <c r="F213" s="174"/>
      <c r="G213" s="174"/>
    </row>
    <row r="214" spans="2:7" ht="17.100000000000001" customHeight="1" x14ac:dyDescent="0.3">
      <c r="B214" s="174"/>
      <c r="C214" s="174"/>
      <c r="D214" s="174"/>
      <c r="E214" s="174"/>
      <c r="F214" s="174"/>
      <c r="G214" s="174"/>
    </row>
    <row r="215" spans="2:7" ht="17.100000000000001" customHeight="1" x14ac:dyDescent="0.3">
      <c r="B215" s="174"/>
      <c r="C215" s="174"/>
      <c r="D215" s="174"/>
      <c r="E215" s="174"/>
      <c r="F215" s="174"/>
      <c r="G215" s="174"/>
    </row>
    <row r="216" spans="2:7" ht="17.100000000000001" customHeight="1" x14ac:dyDescent="0.3">
      <c r="B216" s="174"/>
      <c r="C216" s="174"/>
      <c r="D216" s="174"/>
      <c r="E216" s="174"/>
      <c r="F216" s="174"/>
      <c r="G216" s="174"/>
    </row>
    <row r="217" spans="2:7" ht="17.100000000000001" customHeight="1" x14ac:dyDescent="0.3">
      <c r="B217" s="174"/>
      <c r="C217" s="174"/>
      <c r="D217" s="174"/>
      <c r="E217" s="174"/>
      <c r="F217" s="174"/>
      <c r="G217" s="174"/>
    </row>
    <row r="218" spans="2:7" ht="17.100000000000001" customHeight="1" x14ac:dyDescent="0.3">
      <c r="B218" s="174"/>
      <c r="C218" s="174"/>
      <c r="D218" s="174"/>
      <c r="E218" s="174"/>
      <c r="F218" s="174"/>
      <c r="G218" s="174"/>
    </row>
    <row r="219" spans="2:7" ht="17.100000000000001" customHeight="1" x14ac:dyDescent="0.3">
      <c r="B219" s="174"/>
      <c r="C219" s="174"/>
      <c r="D219" s="174"/>
      <c r="E219" s="174"/>
      <c r="F219" s="174"/>
      <c r="G219" s="174"/>
    </row>
    <row r="220" spans="2:7" ht="17.100000000000001" customHeight="1" x14ac:dyDescent="0.3">
      <c r="B220" s="174"/>
      <c r="C220" s="174"/>
      <c r="D220" s="174"/>
      <c r="E220" s="174"/>
      <c r="F220" s="174"/>
      <c r="G220" s="174"/>
    </row>
    <row r="221" spans="2:7" ht="17.100000000000001" customHeight="1" x14ac:dyDescent="0.3">
      <c r="B221" s="174"/>
      <c r="C221" s="174"/>
      <c r="D221" s="174"/>
      <c r="E221" s="174"/>
      <c r="F221" s="174"/>
      <c r="G221" s="174"/>
    </row>
    <row r="222" spans="2:7" ht="17.100000000000001" customHeight="1" x14ac:dyDescent="0.3">
      <c r="B222" s="174"/>
      <c r="C222" s="174"/>
      <c r="D222" s="174"/>
      <c r="E222" s="174"/>
      <c r="F222" s="174"/>
      <c r="G222" s="174"/>
    </row>
    <row r="223" spans="2:7" ht="17.100000000000001" customHeight="1" x14ac:dyDescent="0.3">
      <c r="B223" s="174"/>
      <c r="C223" s="174"/>
      <c r="D223" s="174"/>
      <c r="E223" s="174"/>
      <c r="F223" s="174"/>
      <c r="G223" s="174"/>
    </row>
    <row r="224" spans="2:7" ht="17.100000000000001" customHeight="1" x14ac:dyDescent="0.3">
      <c r="B224" s="174"/>
      <c r="C224" s="174"/>
      <c r="D224" s="174"/>
      <c r="E224" s="174"/>
      <c r="F224" s="174"/>
      <c r="G224" s="174"/>
    </row>
    <row r="225" spans="2:7" ht="17.100000000000001" customHeight="1" x14ac:dyDescent="0.3">
      <c r="B225" s="174"/>
      <c r="C225" s="174"/>
      <c r="D225" s="174"/>
      <c r="E225" s="174"/>
      <c r="F225" s="174"/>
      <c r="G225" s="174"/>
    </row>
    <row r="226" spans="2:7" ht="17.100000000000001" customHeight="1" x14ac:dyDescent="0.3">
      <c r="B226" s="174"/>
      <c r="C226" s="174"/>
      <c r="D226" s="174"/>
      <c r="E226" s="174"/>
      <c r="F226" s="174"/>
      <c r="G226" s="174"/>
    </row>
    <row r="227" spans="2:7" ht="17.100000000000001" customHeight="1" x14ac:dyDescent="0.3">
      <c r="B227" s="174"/>
      <c r="C227" s="174"/>
      <c r="D227" s="174"/>
      <c r="E227" s="174"/>
      <c r="F227" s="174"/>
      <c r="G227" s="174"/>
    </row>
    <row r="228" spans="2:7" ht="17.100000000000001" customHeight="1" x14ac:dyDescent="0.3">
      <c r="B228" s="174"/>
      <c r="C228" s="174"/>
      <c r="D228" s="174"/>
      <c r="E228" s="174"/>
      <c r="F228" s="174"/>
      <c r="G228" s="174"/>
    </row>
    <row r="229" spans="2:7" ht="17.100000000000001" customHeight="1" x14ac:dyDescent="0.3">
      <c r="B229" s="174"/>
      <c r="C229" s="174"/>
      <c r="D229" s="174"/>
      <c r="E229" s="174"/>
      <c r="F229" s="174"/>
      <c r="G229" s="174"/>
    </row>
    <row r="230" spans="2:7" ht="17.100000000000001" customHeight="1" x14ac:dyDescent="0.3">
      <c r="B230" s="174"/>
      <c r="C230" s="174"/>
      <c r="D230" s="174"/>
      <c r="E230" s="174"/>
      <c r="F230" s="174"/>
      <c r="G230" s="174"/>
    </row>
    <row r="231" spans="2:7" ht="17.100000000000001" customHeight="1" x14ac:dyDescent="0.3">
      <c r="B231" s="174"/>
      <c r="C231" s="174"/>
      <c r="D231" s="174"/>
      <c r="E231" s="174"/>
      <c r="F231" s="174"/>
      <c r="G231" s="174"/>
    </row>
    <row r="232" spans="2:7" ht="17.100000000000001" customHeight="1" x14ac:dyDescent="0.3">
      <c r="B232" s="174"/>
      <c r="C232" s="174"/>
      <c r="D232" s="174"/>
      <c r="E232" s="174"/>
      <c r="F232" s="174"/>
      <c r="G232" s="174"/>
    </row>
    <row r="233" spans="2:7" ht="17.100000000000001" customHeight="1" x14ac:dyDescent="0.3">
      <c r="B233" s="174"/>
      <c r="C233" s="174"/>
      <c r="D233" s="174"/>
      <c r="E233" s="174"/>
      <c r="F233" s="174"/>
      <c r="G233" s="174"/>
    </row>
    <row r="234" spans="2:7" ht="17.100000000000001" customHeight="1" x14ac:dyDescent="0.3">
      <c r="B234" s="174"/>
      <c r="C234" s="174"/>
      <c r="D234" s="174"/>
      <c r="E234" s="174"/>
      <c r="F234" s="174"/>
      <c r="G234" s="174"/>
    </row>
    <row r="235" spans="2:7" ht="17.100000000000001" customHeight="1" x14ac:dyDescent="0.3">
      <c r="B235" s="174"/>
      <c r="C235" s="174"/>
      <c r="D235" s="174"/>
      <c r="E235" s="174"/>
      <c r="F235" s="174"/>
      <c r="G235" s="174"/>
    </row>
    <row r="236" spans="2:7" ht="17.100000000000001" customHeight="1" x14ac:dyDescent="0.3">
      <c r="B236" s="174"/>
      <c r="C236" s="174"/>
      <c r="D236" s="174"/>
      <c r="E236" s="174"/>
      <c r="F236" s="174"/>
      <c r="G236" s="174"/>
    </row>
    <row r="237" spans="2:7" ht="17.100000000000001" customHeight="1" x14ac:dyDescent="0.3">
      <c r="B237" s="174"/>
      <c r="C237" s="174"/>
      <c r="D237" s="174"/>
      <c r="E237" s="174"/>
      <c r="F237" s="174"/>
      <c r="G237" s="174"/>
    </row>
    <row r="238" spans="2:7" ht="17.100000000000001" customHeight="1" x14ac:dyDescent="0.3">
      <c r="B238" s="174"/>
      <c r="C238" s="174"/>
      <c r="D238" s="174"/>
      <c r="E238" s="174"/>
      <c r="F238" s="174"/>
      <c r="G238" s="174"/>
    </row>
    <row r="239" spans="2:7" ht="17.100000000000001" customHeight="1" x14ac:dyDescent="0.3">
      <c r="B239" s="174"/>
      <c r="C239" s="174"/>
      <c r="D239" s="174"/>
      <c r="E239" s="174"/>
      <c r="F239" s="174"/>
      <c r="G239" s="174"/>
    </row>
    <row r="240" spans="2:7" ht="17.100000000000001" customHeight="1" x14ac:dyDescent="0.3">
      <c r="B240" s="174"/>
      <c r="C240" s="174"/>
      <c r="D240" s="174"/>
      <c r="E240" s="174"/>
      <c r="F240" s="174"/>
      <c r="G240" s="174"/>
    </row>
    <row r="241" spans="2:7" ht="17.100000000000001" customHeight="1" x14ac:dyDescent="0.3">
      <c r="B241" s="174"/>
      <c r="C241" s="174"/>
      <c r="D241" s="174"/>
      <c r="E241" s="174"/>
      <c r="F241" s="174"/>
      <c r="G241" s="174"/>
    </row>
    <row r="242" spans="2:7" ht="17.100000000000001" customHeight="1" x14ac:dyDescent="0.3">
      <c r="B242" s="174"/>
      <c r="C242" s="174"/>
      <c r="D242" s="174"/>
      <c r="E242" s="174"/>
      <c r="F242" s="174"/>
      <c r="G242" s="174"/>
    </row>
    <row r="243" spans="2:7" ht="17.100000000000001" customHeight="1" x14ac:dyDescent="0.3">
      <c r="B243" s="174"/>
      <c r="C243" s="174"/>
      <c r="D243" s="174"/>
      <c r="E243" s="174"/>
      <c r="F243" s="174"/>
      <c r="G243" s="174"/>
    </row>
    <row r="244" spans="2:7" ht="17.100000000000001" customHeight="1" x14ac:dyDescent="0.3">
      <c r="B244" s="174"/>
      <c r="C244" s="174"/>
      <c r="D244" s="174"/>
      <c r="E244" s="174"/>
      <c r="F244" s="174"/>
      <c r="G244" s="174"/>
    </row>
    <row r="245" spans="2:7" ht="17.100000000000001" customHeight="1" x14ac:dyDescent="0.3">
      <c r="B245" s="174"/>
      <c r="C245" s="174"/>
      <c r="D245" s="174"/>
      <c r="E245" s="174"/>
      <c r="F245" s="174"/>
      <c r="G245" s="174"/>
    </row>
    <row r="246" spans="2:7" ht="17.100000000000001" customHeight="1" x14ac:dyDescent="0.3">
      <c r="B246" s="174"/>
      <c r="C246" s="174"/>
      <c r="D246" s="174"/>
      <c r="E246" s="174"/>
      <c r="F246" s="174"/>
      <c r="G246" s="174"/>
    </row>
    <row r="247" spans="2:7" ht="17.100000000000001" customHeight="1" x14ac:dyDescent="0.3">
      <c r="B247" s="174"/>
      <c r="C247" s="174"/>
      <c r="D247" s="174"/>
      <c r="E247" s="174"/>
      <c r="F247" s="174"/>
      <c r="G247" s="174"/>
    </row>
    <row r="248" spans="2:7" ht="17.100000000000001" customHeight="1" x14ac:dyDescent="0.3">
      <c r="B248" s="174"/>
      <c r="C248" s="174"/>
      <c r="D248" s="174"/>
      <c r="E248" s="174"/>
      <c r="F248" s="174"/>
      <c r="G248" s="174"/>
    </row>
    <row r="249" spans="2:7" ht="17.100000000000001" customHeight="1" x14ac:dyDescent="0.3">
      <c r="B249" s="174"/>
      <c r="C249" s="174"/>
      <c r="D249" s="174"/>
      <c r="E249" s="174"/>
      <c r="F249" s="174"/>
      <c r="G249" s="174"/>
    </row>
    <row r="250" spans="2:7" ht="17.100000000000001" customHeight="1" x14ac:dyDescent="0.3">
      <c r="B250" s="174"/>
      <c r="C250" s="174"/>
      <c r="D250" s="174"/>
      <c r="E250" s="174"/>
      <c r="F250" s="174"/>
      <c r="G250" s="174"/>
    </row>
    <row r="251" spans="2:7" ht="17.100000000000001" customHeight="1" x14ac:dyDescent="0.3">
      <c r="B251" s="174"/>
      <c r="C251" s="174"/>
      <c r="D251" s="174"/>
      <c r="E251" s="174"/>
      <c r="F251" s="174"/>
      <c r="G251" s="174"/>
    </row>
    <row r="252" spans="2:7" ht="17.100000000000001" customHeight="1" x14ac:dyDescent="0.3">
      <c r="B252" s="174"/>
      <c r="C252" s="174"/>
      <c r="D252" s="174"/>
      <c r="E252" s="174"/>
      <c r="F252" s="174"/>
      <c r="G252" s="174"/>
    </row>
    <row r="253" spans="2:7" ht="17.100000000000001" customHeight="1" x14ac:dyDescent="0.3">
      <c r="B253" s="174"/>
      <c r="C253" s="174"/>
      <c r="D253" s="174"/>
      <c r="E253" s="174"/>
      <c r="F253" s="174"/>
      <c r="G253" s="174"/>
    </row>
    <row r="254" spans="2:7" ht="17.100000000000001" customHeight="1" x14ac:dyDescent="0.3">
      <c r="B254" s="174"/>
      <c r="C254" s="174"/>
      <c r="D254" s="174"/>
      <c r="E254" s="174"/>
      <c r="F254" s="174"/>
      <c r="G254" s="174"/>
    </row>
    <row r="255" spans="2:7" ht="17.100000000000001" customHeight="1" x14ac:dyDescent="0.3">
      <c r="B255" s="174"/>
      <c r="C255" s="174"/>
      <c r="D255" s="174"/>
      <c r="E255" s="174"/>
      <c r="F255" s="174"/>
      <c r="G255" s="174"/>
    </row>
    <row r="256" spans="2:7" ht="17.100000000000001" customHeight="1" x14ac:dyDescent="0.3">
      <c r="B256" s="174"/>
      <c r="C256" s="174"/>
      <c r="D256" s="174"/>
      <c r="E256" s="174"/>
      <c r="F256" s="174"/>
      <c r="G256" s="174"/>
    </row>
    <row r="257" spans="2:7" ht="17.100000000000001" customHeight="1" x14ac:dyDescent="0.3">
      <c r="B257" s="174"/>
      <c r="C257" s="174"/>
      <c r="D257" s="174"/>
      <c r="E257" s="174"/>
      <c r="F257" s="174"/>
      <c r="G257" s="174"/>
    </row>
    <row r="258" spans="2:7" ht="17.100000000000001" customHeight="1" x14ac:dyDescent="0.3">
      <c r="B258" s="174"/>
      <c r="C258" s="174"/>
      <c r="D258" s="174"/>
      <c r="E258" s="174"/>
      <c r="F258" s="174"/>
      <c r="G258" s="174"/>
    </row>
    <row r="259" spans="2:7" ht="17.100000000000001" customHeight="1" x14ac:dyDescent="0.3">
      <c r="B259" s="174"/>
      <c r="C259" s="174"/>
      <c r="D259" s="174"/>
      <c r="E259" s="174"/>
      <c r="F259" s="174"/>
      <c r="G259" s="174"/>
    </row>
    <row r="260" spans="2:7" ht="17.100000000000001" customHeight="1" x14ac:dyDescent="0.3">
      <c r="B260" s="174"/>
      <c r="C260" s="174"/>
      <c r="D260" s="174"/>
      <c r="E260" s="174"/>
      <c r="F260" s="174"/>
      <c r="G260" s="174"/>
    </row>
    <row r="261" spans="2:7" ht="17.100000000000001" customHeight="1" x14ac:dyDescent="0.3">
      <c r="B261" s="174"/>
      <c r="C261" s="174"/>
      <c r="D261" s="174"/>
      <c r="E261" s="174"/>
      <c r="F261" s="174"/>
      <c r="G261" s="174"/>
    </row>
    <row r="262" spans="2:7" ht="17.100000000000001" customHeight="1" x14ac:dyDescent="0.3">
      <c r="B262" s="174"/>
      <c r="C262" s="174"/>
      <c r="D262" s="174"/>
      <c r="E262" s="174"/>
      <c r="F262" s="174"/>
      <c r="G262" s="174"/>
    </row>
    <row r="263" spans="2:7" ht="17.100000000000001" customHeight="1" x14ac:dyDescent="0.3">
      <c r="B263" s="174"/>
      <c r="C263" s="174"/>
      <c r="D263" s="174"/>
      <c r="E263" s="174"/>
      <c r="F263" s="174"/>
      <c r="G263" s="174"/>
    </row>
    <row r="264" spans="2:7" ht="17.100000000000001" customHeight="1" x14ac:dyDescent="0.3">
      <c r="B264" s="174"/>
      <c r="C264" s="174"/>
      <c r="D264" s="174"/>
      <c r="E264" s="174"/>
      <c r="F264" s="174"/>
      <c r="G264" s="174"/>
    </row>
    <row r="265" spans="2:7" ht="17.100000000000001" customHeight="1" x14ac:dyDescent="0.3">
      <c r="B265" s="174"/>
      <c r="C265" s="174"/>
      <c r="D265" s="174"/>
      <c r="E265" s="174"/>
      <c r="F265" s="174"/>
      <c r="G265" s="174"/>
    </row>
    <row r="266" spans="2:7" ht="17.100000000000001" customHeight="1" x14ac:dyDescent="0.3">
      <c r="B266" s="174"/>
      <c r="C266" s="174"/>
      <c r="D266" s="174"/>
      <c r="E266" s="174"/>
      <c r="F266" s="174"/>
      <c r="G266" s="174"/>
    </row>
    <row r="267" spans="2:7" ht="17.100000000000001" customHeight="1" x14ac:dyDescent="0.3">
      <c r="B267" s="174"/>
      <c r="C267" s="174"/>
      <c r="D267" s="174"/>
      <c r="E267" s="174"/>
      <c r="F267" s="174"/>
      <c r="G267" s="174"/>
    </row>
    <row r="268" spans="2:7" ht="17.100000000000001" customHeight="1" x14ac:dyDescent="0.3">
      <c r="B268" s="174"/>
      <c r="C268" s="174"/>
      <c r="D268" s="174"/>
      <c r="E268" s="174"/>
      <c r="F268" s="174"/>
      <c r="G268" s="174"/>
    </row>
    <row r="269" spans="2:7" ht="17.100000000000001" customHeight="1" x14ac:dyDescent="0.3">
      <c r="B269" s="174"/>
      <c r="C269" s="174"/>
      <c r="D269" s="174"/>
      <c r="E269" s="174"/>
      <c r="F269" s="174"/>
      <c r="G269" s="174"/>
    </row>
    <row r="270" spans="2:7" ht="17.100000000000001" customHeight="1" x14ac:dyDescent="0.3">
      <c r="B270" s="174"/>
      <c r="C270" s="174"/>
      <c r="D270" s="174"/>
      <c r="E270" s="174"/>
      <c r="F270" s="174"/>
      <c r="G270" s="174"/>
    </row>
    <row r="271" spans="2:7" ht="17.100000000000001" customHeight="1" x14ac:dyDescent="0.3">
      <c r="B271" s="174"/>
      <c r="C271" s="174"/>
      <c r="D271" s="174"/>
      <c r="E271" s="174"/>
      <c r="F271" s="174"/>
      <c r="G271" s="174"/>
    </row>
    <row r="272" spans="2:7" ht="17.100000000000001" customHeight="1" x14ac:dyDescent="0.3">
      <c r="B272" s="174"/>
      <c r="C272" s="174"/>
      <c r="D272" s="174"/>
      <c r="E272" s="174"/>
      <c r="F272" s="174"/>
      <c r="G272" s="174"/>
    </row>
    <row r="273" spans="2:7" ht="17.100000000000001" customHeight="1" x14ac:dyDescent="0.3">
      <c r="B273" s="174"/>
      <c r="C273" s="174"/>
      <c r="D273" s="174"/>
      <c r="E273" s="174"/>
      <c r="F273" s="174"/>
      <c r="G273" s="174"/>
    </row>
    <row r="274" spans="2:7" ht="17.100000000000001" customHeight="1" x14ac:dyDescent="0.3">
      <c r="B274" s="174"/>
      <c r="C274" s="174"/>
      <c r="D274" s="174"/>
      <c r="E274" s="174"/>
      <c r="F274" s="174"/>
      <c r="G274" s="174"/>
    </row>
    <row r="275" spans="2:7" ht="17.100000000000001" customHeight="1" x14ac:dyDescent="0.3">
      <c r="B275" s="174"/>
      <c r="C275" s="174"/>
      <c r="D275" s="174"/>
      <c r="E275" s="174"/>
      <c r="F275" s="174"/>
      <c r="G275" s="174"/>
    </row>
    <row r="276" spans="2:7" ht="17.100000000000001" customHeight="1" x14ac:dyDescent="0.3">
      <c r="B276" s="174"/>
      <c r="C276" s="174"/>
      <c r="D276" s="174"/>
      <c r="E276" s="174"/>
      <c r="F276" s="174"/>
      <c r="G276" s="174"/>
    </row>
    <row r="277" spans="2:7" ht="17.100000000000001" customHeight="1" x14ac:dyDescent="0.3">
      <c r="B277" s="174"/>
      <c r="C277" s="174"/>
      <c r="D277" s="174"/>
      <c r="E277" s="174"/>
      <c r="F277" s="174"/>
      <c r="G277" s="174"/>
    </row>
    <row r="278" spans="2:7" ht="17.100000000000001" customHeight="1" x14ac:dyDescent="0.3">
      <c r="B278" s="174"/>
      <c r="C278" s="174"/>
      <c r="D278" s="174"/>
      <c r="E278" s="174"/>
      <c r="F278" s="174"/>
      <c r="G278" s="174"/>
    </row>
    <row r="279" spans="2:7" ht="17.100000000000001" customHeight="1" x14ac:dyDescent="0.3">
      <c r="B279" s="174"/>
      <c r="C279" s="174"/>
      <c r="D279" s="174"/>
      <c r="E279" s="174"/>
      <c r="F279" s="174"/>
      <c r="G279" s="174"/>
    </row>
    <row r="280" spans="2:7" ht="17.100000000000001" customHeight="1" x14ac:dyDescent="0.3">
      <c r="B280" s="174"/>
      <c r="C280" s="174"/>
      <c r="D280" s="174"/>
      <c r="E280" s="174"/>
      <c r="F280" s="174"/>
      <c r="G280" s="174"/>
    </row>
    <row r="281" spans="2:7" ht="17.100000000000001" customHeight="1" x14ac:dyDescent="0.3">
      <c r="B281" s="174"/>
      <c r="C281" s="174"/>
      <c r="D281" s="174"/>
      <c r="E281" s="174"/>
      <c r="F281" s="174"/>
      <c r="G281" s="174"/>
    </row>
    <row r="282" spans="2:7" ht="17.100000000000001" customHeight="1" x14ac:dyDescent="0.3">
      <c r="B282" s="174"/>
      <c r="C282" s="174"/>
      <c r="D282" s="174"/>
      <c r="E282" s="174"/>
      <c r="F282" s="174"/>
      <c r="G282" s="174"/>
    </row>
    <row r="283" spans="2:7" ht="17.100000000000001" customHeight="1" x14ac:dyDescent="0.3">
      <c r="B283" s="174"/>
      <c r="C283" s="174"/>
      <c r="D283" s="174"/>
      <c r="E283" s="174"/>
      <c r="F283" s="174"/>
      <c r="G283" s="174"/>
    </row>
    <row r="284" spans="2:7" ht="17.100000000000001" customHeight="1" x14ac:dyDescent="0.3">
      <c r="B284" s="174"/>
      <c r="C284" s="174"/>
      <c r="D284" s="174"/>
      <c r="E284" s="174"/>
      <c r="F284" s="174"/>
      <c r="G284" s="174"/>
    </row>
    <row r="285" spans="2:7" ht="17.100000000000001" customHeight="1" x14ac:dyDescent="0.3">
      <c r="B285" s="174"/>
      <c r="C285" s="174"/>
      <c r="D285" s="174"/>
      <c r="E285" s="174"/>
      <c r="F285" s="174"/>
      <c r="G285" s="174"/>
    </row>
    <row r="286" spans="2:7" ht="17.100000000000001" customHeight="1" x14ac:dyDescent="0.3">
      <c r="B286" s="174"/>
      <c r="C286" s="174"/>
      <c r="D286" s="174"/>
      <c r="E286" s="174"/>
      <c r="F286" s="174"/>
      <c r="G286" s="174"/>
    </row>
    <row r="287" spans="2:7" ht="17.100000000000001" customHeight="1" x14ac:dyDescent="0.3">
      <c r="B287" s="174"/>
      <c r="C287" s="174"/>
      <c r="D287" s="174"/>
      <c r="E287" s="174"/>
      <c r="F287" s="174"/>
      <c r="G287" s="174"/>
    </row>
    <row r="288" spans="2:7" ht="17.100000000000001" customHeight="1" x14ac:dyDescent="0.3">
      <c r="B288" s="174"/>
      <c r="C288" s="174"/>
      <c r="D288" s="174"/>
      <c r="E288" s="174"/>
      <c r="F288" s="174"/>
      <c r="G288" s="174"/>
    </row>
    <row r="289" spans="2:7" ht="17.100000000000001" customHeight="1" x14ac:dyDescent="0.3">
      <c r="B289" s="174"/>
      <c r="C289" s="174"/>
      <c r="D289" s="174"/>
      <c r="E289" s="174"/>
      <c r="F289" s="174"/>
      <c r="G289" s="174"/>
    </row>
    <row r="290" spans="2:7" ht="17.100000000000001" customHeight="1" x14ac:dyDescent="0.3">
      <c r="B290" s="174"/>
      <c r="C290" s="174"/>
      <c r="D290" s="174"/>
      <c r="E290" s="174"/>
      <c r="F290" s="174"/>
      <c r="G290" s="174"/>
    </row>
    <row r="291" spans="2:7" ht="17.100000000000001" customHeight="1" x14ac:dyDescent="0.3">
      <c r="B291" s="174"/>
      <c r="C291" s="174"/>
      <c r="D291" s="174"/>
      <c r="E291" s="174"/>
      <c r="F291" s="174"/>
      <c r="G291" s="174"/>
    </row>
    <row r="292" spans="2:7" ht="17.100000000000001" customHeight="1" x14ac:dyDescent="0.3">
      <c r="B292" s="174"/>
      <c r="C292" s="174"/>
      <c r="D292" s="174"/>
      <c r="E292" s="174"/>
      <c r="F292" s="174"/>
      <c r="G292" s="174"/>
    </row>
    <row r="293" spans="2:7" ht="17.100000000000001" customHeight="1" x14ac:dyDescent="0.3">
      <c r="B293" s="174"/>
      <c r="C293" s="174"/>
      <c r="D293" s="174"/>
      <c r="E293" s="174"/>
      <c r="F293" s="174"/>
      <c r="G293" s="174"/>
    </row>
  </sheetData>
  <sheetProtection algorithmName="SHA-512" hashValue="ri9DadDLsmkCiJajA6FnuLqgMbOVSdvbbMl8S2YiLzuv1LYpORpjJYmPHkaIqgBMJuockqGfMv4iVjUm5ae5AA==" saltValue="/AH5KPH+/oypwzUdsy9UPQ==" spinCount="100000" sheet="1" formatCells="0" formatColumns="0" formatRows="0"/>
  <mergeCells count="12">
    <mergeCell ref="A3:H3"/>
    <mergeCell ref="A4:H4"/>
    <mergeCell ref="A5:H5"/>
    <mergeCell ref="D6:G6"/>
    <mergeCell ref="A89:B89"/>
    <mergeCell ref="A8:A22"/>
    <mergeCell ref="A23:A28"/>
    <mergeCell ref="A63:A82"/>
    <mergeCell ref="A86:A88"/>
    <mergeCell ref="A49:A62"/>
    <mergeCell ref="A83:A84"/>
    <mergeCell ref="A29:A48"/>
  </mergeCells>
  <printOptions horizontalCentered="1"/>
  <pageMargins left="0.25" right="0.25" top="0.51" bottom="0.56999999999999995" header="0.22" footer="0.18"/>
  <pageSetup scale="41" orientation="portrait" r:id="rId1"/>
  <headerFooter alignWithMargins="0">
    <oddHeader xml:space="preserve">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3A01-7453-4AC7-9D17-B301DA577B6D}">
  <sheetPr>
    <pageSetUpPr fitToPage="1"/>
  </sheetPr>
  <dimension ref="A1:H56"/>
  <sheetViews>
    <sheetView topLeftCell="A36" workbookViewId="0">
      <selection activeCell="E31" sqref="E31"/>
    </sheetView>
  </sheetViews>
  <sheetFormatPr defaultColWidth="12.5703125" defaultRowHeight="15.75" x14ac:dyDescent="0.25"/>
  <cols>
    <col min="1" max="1" width="67.85546875" style="681" bestFit="1" customWidth="1"/>
    <col min="2" max="2" width="12.5703125" style="681"/>
    <col min="3" max="4" width="17.140625" style="681" bestFit="1" customWidth="1"/>
    <col min="5" max="5" width="12.5703125" style="681"/>
    <col min="6" max="6" width="15.42578125" style="681" bestFit="1" customWidth="1"/>
    <col min="7" max="7" width="12.5703125" style="681"/>
    <col min="8" max="8" width="15.42578125" style="681" bestFit="1" customWidth="1"/>
    <col min="9" max="16384" width="12.5703125" style="681"/>
  </cols>
  <sheetData>
    <row r="1" spans="1:6" ht="26.25" x14ac:dyDescent="0.4">
      <c r="A1" s="680" t="s">
        <v>153</v>
      </c>
    </row>
    <row r="2" spans="1:6" ht="21" x14ac:dyDescent="0.35">
      <c r="A2" s="682" t="s">
        <v>190</v>
      </c>
    </row>
    <row r="3" spans="1:6" x14ac:dyDescent="0.25">
      <c r="A3" s="683"/>
      <c r="B3" s="683"/>
      <c r="C3" s="683"/>
      <c r="D3" s="683"/>
    </row>
    <row r="4" spans="1:6" x14ac:dyDescent="0.25">
      <c r="A4" s="681" t="s">
        <v>191</v>
      </c>
      <c r="B4" s="684">
        <v>1</v>
      </c>
      <c r="C4" s="685">
        <v>1641000</v>
      </c>
      <c r="D4" s="685">
        <v>1641000</v>
      </c>
    </row>
    <row r="5" spans="1:6" x14ac:dyDescent="0.25">
      <c r="A5" s="681" t="s">
        <v>192</v>
      </c>
      <c r="B5" s="684">
        <v>1</v>
      </c>
      <c r="C5" s="686">
        <v>56345000</v>
      </c>
      <c r="D5" s="686">
        <v>62830000</v>
      </c>
    </row>
    <row r="6" spans="1:6" x14ac:dyDescent="0.25">
      <c r="A6" s="683" t="s">
        <v>193</v>
      </c>
      <c r="B6" s="687">
        <v>1</v>
      </c>
      <c r="C6" s="688">
        <v>4000000</v>
      </c>
      <c r="D6" s="688">
        <v>400000000</v>
      </c>
      <c r="F6" s="689">
        <f>SUM(C4:C6)</f>
        <v>61986000</v>
      </c>
    </row>
    <row r="7" spans="1:6" x14ac:dyDescent="0.25">
      <c r="A7" s="690"/>
      <c r="B7" s="690"/>
      <c r="C7" s="690"/>
      <c r="D7" s="690"/>
    </row>
    <row r="8" spans="1:6" x14ac:dyDescent="0.25">
      <c r="A8" s="681" t="s">
        <v>194</v>
      </c>
      <c r="B8" s="684">
        <v>1</v>
      </c>
      <c r="C8" s="685">
        <v>39463500</v>
      </c>
      <c r="D8" s="685">
        <v>52858000</v>
      </c>
    </row>
    <row r="9" spans="1:6" x14ac:dyDescent="0.25">
      <c r="A9" s="683" t="s">
        <v>195</v>
      </c>
      <c r="B9" s="687">
        <v>1</v>
      </c>
      <c r="C9" s="688">
        <v>40672118</v>
      </c>
      <c r="D9" s="688">
        <v>51500000</v>
      </c>
    </row>
    <row r="10" spans="1:6" x14ac:dyDescent="0.25">
      <c r="A10" s="690"/>
      <c r="B10" s="691"/>
      <c r="C10" s="690"/>
      <c r="D10" s="690"/>
    </row>
    <row r="11" spans="1:6" x14ac:dyDescent="0.25">
      <c r="A11" s="681" t="s">
        <v>196</v>
      </c>
      <c r="B11" s="684">
        <v>4</v>
      </c>
      <c r="C11" s="685">
        <v>585148000</v>
      </c>
      <c r="D11" s="685">
        <v>589541000</v>
      </c>
    </row>
    <row r="12" spans="1:6" x14ac:dyDescent="0.25">
      <c r="A12" s="681" t="s">
        <v>197</v>
      </c>
      <c r="B12" s="684">
        <v>1</v>
      </c>
      <c r="C12" s="685">
        <v>10936000</v>
      </c>
      <c r="D12" s="685">
        <v>12466000</v>
      </c>
    </row>
    <row r="13" spans="1:6" x14ac:dyDescent="0.25">
      <c r="A13" s="681" t="s">
        <v>198</v>
      </c>
      <c r="B13" s="684">
        <v>0</v>
      </c>
      <c r="C13" s="685">
        <v>0</v>
      </c>
      <c r="D13" s="685">
        <v>0</v>
      </c>
    </row>
    <row r="14" spans="1:6" x14ac:dyDescent="0.25">
      <c r="A14" s="681" t="s">
        <v>199</v>
      </c>
      <c r="B14" s="684">
        <v>1</v>
      </c>
      <c r="C14" s="685">
        <v>9823000</v>
      </c>
      <c r="D14" s="685">
        <v>16139000</v>
      </c>
    </row>
    <row r="15" spans="1:6" x14ac:dyDescent="0.25">
      <c r="A15" s="681" t="s">
        <v>200</v>
      </c>
      <c r="B15" s="684">
        <v>3</v>
      </c>
      <c r="C15" s="685">
        <v>27062000</v>
      </c>
      <c r="D15" s="685">
        <v>31550000</v>
      </c>
    </row>
    <row r="16" spans="1:6" x14ac:dyDescent="0.25">
      <c r="A16" s="681" t="s">
        <v>201</v>
      </c>
      <c r="B16" s="684">
        <v>0</v>
      </c>
      <c r="C16" s="685">
        <v>0</v>
      </c>
      <c r="D16" s="685">
        <v>0</v>
      </c>
    </row>
    <row r="17" spans="1:6" x14ac:dyDescent="0.25">
      <c r="A17" s="681" t="s">
        <v>202</v>
      </c>
      <c r="B17" s="684">
        <v>1</v>
      </c>
      <c r="C17" s="685">
        <v>16733000</v>
      </c>
      <c r="D17" s="685">
        <v>19994000</v>
      </c>
    </row>
    <row r="18" spans="1:6" x14ac:dyDescent="0.25">
      <c r="A18" s="683" t="s">
        <v>203</v>
      </c>
      <c r="B18" s="687">
        <v>1</v>
      </c>
      <c r="C18" s="688">
        <v>3458000</v>
      </c>
      <c r="D18" s="688">
        <v>3930000</v>
      </c>
      <c r="F18" s="692">
        <f>SUM(C11:C18)</f>
        <v>653160000</v>
      </c>
    </row>
    <row r="19" spans="1:6" x14ac:dyDescent="0.25">
      <c r="A19" s="690"/>
      <c r="B19" s="690"/>
      <c r="C19" s="690"/>
      <c r="D19" s="690"/>
      <c r="F19" s="693"/>
    </row>
    <row r="20" spans="1:6" x14ac:dyDescent="0.25">
      <c r="A20" s="694" t="s">
        <v>204</v>
      </c>
      <c r="B20" s="695">
        <v>26</v>
      </c>
      <c r="C20" s="696">
        <v>52071032</v>
      </c>
      <c r="D20" s="696">
        <v>93511442</v>
      </c>
      <c r="F20" s="692">
        <f>C20</f>
        <v>52071032</v>
      </c>
    </row>
    <row r="21" spans="1:6" x14ac:dyDescent="0.25">
      <c r="A21" s="683" t="s">
        <v>205</v>
      </c>
      <c r="B21" s="687">
        <v>3</v>
      </c>
      <c r="C21" s="688">
        <v>5873300</v>
      </c>
      <c r="D21" s="688">
        <v>5984500</v>
      </c>
      <c r="F21" s="692">
        <f>C21</f>
        <v>5873300</v>
      </c>
    </row>
    <row r="22" spans="1:6" x14ac:dyDescent="0.25">
      <c r="A22" s="690"/>
      <c r="B22" s="690"/>
      <c r="C22" s="690"/>
      <c r="D22" s="690"/>
    </row>
    <row r="23" spans="1:6" x14ac:dyDescent="0.25">
      <c r="A23" s="681" t="s">
        <v>206</v>
      </c>
      <c r="B23" s="684">
        <v>1</v>
      </c>
      <c r="C23" s="697">
        <v>18750000</v>
      </c>
      <c r="D23" s="697">
        <v>18750000</v>
      </c>
    </row>
    <row r="24" spans="1:6" x14ac:dyDescent="0.25">
      <c r="A24" s="683" t="s">
        <v>207</v>
      </c>
      <c r="B24" s="687">
        <v>9</v>
      </c>
      <c r="C24" s="688">
        <v>21224961</v>
      </c>
      <c r="D24" s="688">
        <v>26002960.650043581</v>
      </c>
    </row>
    <row r="25" spans="1:6" x14ac:dyDescent="0.25">
      <c r="A25" s="698" t="s">
        <v>208</v>
      </c>
      <c r="B25" s="699">
        <v>15</v>
      </c>
      <c r="C25" s="700">
        <v>31084060</v>
      </c>
      <c r="D25" s="700">
        <v>31324060</v>
      </c>
    </row>
    <row r="26" spans="1:6" x14ac:dyDescent="0.25">
      <c r="A26" s="681" t="s">
        <v>209</v>
      </c>
      <c r="B26" s="684">
        <v>3</v>
      </c>
      <c r="C26" s="685">
        <v>3391149.5538235628</v>
      </c>
      <c r="D26" s="685">
        <v>3516149.5538235628</v>
      </c>
    </row>
    <row r="27" spans="1:6" x14ac:dyDescent="0.25">
      <c r="A27" s="681" t="s">
        <v>210</v>
      </c>
      <c r="B27" s="684">
        <v>2</v>
      </c>
      <c r="C27" s="685">
        <v>1978991</v>
      </c>
      <c r="D27" s="685">
        <v>1978991</v>
      </c>
    </row>
    <row r="28" spans="1:6" x14ac:dyDescent="0.25">
      <c r="A28" s="683" t="s">
        <v>211</v>
      </c>
      <c r="B28" s="687">
        <v>2</v>
      </c>
      <c r="C28" s="688">
        <v>5638019</v>
      </c>
      <c r="D28" s="688">
        <v>6122601</v>
      </c>
      <c r="F28" s="689">
        <f>SUM(C23:C28)</f>
        <v>82067180.55382356</v>
      </c>
    </row>
    <row r="30" spans="1:6" x14ac:dyDescent="0.25">
      <c r="A30" s="690" t="s">
        <v>212</v>
      </c>
      <c r="B30" s="691">
        <v>1</v>
      </c>
      <c r="C30" s="701">
        <v>3800000</v>
      </c>
      <c r="D30" s="701">
        <v>3800000</v>
      </c>
      <c r="F30" s="689">
        <f>C30</f>
        <v>3800000</v>
      </c>
    </row>
    <row r="31" spans="1:6" x14ac:dyDescent="0.25">
      <c r="A31" s="683"/>
      <c r="B31" s="687"/>
      <c r="C31" s="688"/>
      <c r="D31" s="688"/>
    </row>
    <row r="32" spans="1:6" x14ac:dyDescent="0.25">
      <c r="A32" s="681" t="s">
        <v>213</v>
      </c>
      <c r="B32" s="684">
        <v>1</v>
      </c>
      <c r="C32" s="697">
        <v>375000</v>
      </c>
      <c r="D32" s="697">
        <v>375000</v>
      </c>
    </row>
    <row r="33" spans="1:8" x14ac:dyDescent="0.25">
      <c r="A33" s="683" t="s">
        <v>214</v>
      </c>
      <c r="B33" s="687">
        <v>1</v>
      </c>
      <c r="C33" s="702">
        <v>563651</v>
      </c>
      <c r="D33" s="702">
        <v>563651</v>
      </c>
    </row>
    <row r="34" spans="1:8" x14ac:dyDescent="0.25">
      <c r="A34" s="690" t="s">
        <v>215</v>
      </c>
      <c r="B34" s="691">
        <v>1</v>
      </c>
      <c r="C34" s="703">
        <v>6994240</v>
      </c>
      <c r="D34" s="703">
        <v>6994240</v>
      </c>
      <c r="F34" s="689">
        <f>SUM(C32:C34)</f>
        <v>7932891</v>
      </c>
    </row>
    <row r="35" spans="1:8" x14ac:dyDescent="0.25">
      <c r="A35" s="683"/>
      <c r="B35" s="683"/>
      <c r="C35" s="683"/>
      <c r="D35" s="683"/>
    </row>
    <row r="36" spans="1:8" x14ac:dyDescent="0.25">
      <c r="A36" s="681" t="s">
        <v>216</v>
      </c>
      <c r="B36" s="684">
        <v>1</v>
      </c>
      <c r="C36" s="685">
        <v>1616201</v>
      </c>
      <c r="D36" s="685">
        <v>1616201</v>
      </c>
    </row>
    <row r="37" spans="1:8" x14ac:dyDescent="0.25">
      <c r="A37" s="681" t="s">
        <v>217</v>
      </c>
      <c r="B37" s="684">
        <v>1</v>
      </c>
      <c r="C37" s="685">
        <v>200000</v>
      </c>
      <c r="D37" s="685">
        <v>200000</v>
      </c>
    </row>
    <row r="38" spans="1:8" x14ac:dyDescent="0.25">
      <c r="A38" s="681" t="s">
        <v>218</v>
      </c>
      <c r="B38" s="684">
        <v>1</v>
      </c>
      <c r="C38" s="685">
        <v>1800000</v>
      </c>
      <c r="D38" s="685">
        <v>56500000</v>
      </c>
    </row>
    <row r="39" spans="1:8" x14ac:dyDescent="0.25">
      <c r="A39" s="681" t="s">
        <v>219</v>
      </c>
      <c r="B39" s="684">
        <v>1</v>
      </c>
      <c r="C39" s="685">
        <v>2000000</v>
      </c>
      <c r="D39" s="685">
        <v>5147709</v>
      </c>
    </row>
    <row r="40" spans="1:8" x14ac:dyDescent="0.25">
      <c r="A40" s="681" t="s">
        <v>220</v>
      </c>
      <c r="B40" s="684">
        <v>1</v>
      </c>
      <c r="C40" s="685">
        <v>2000000</v>
      </c>
      <c r="D40" s="685">
        <v>29128500</v>
      </c>
    </row>
    <row r="41" spans="1:8" x14ac:dyDescent="0.25">
      <c r="A41" s="681" t="s">
        <v>221</v>
      </c>
      <c r="B41" s="684">
        <v>1</v>
      </c>
      <c r="C41" s="685">
        <v>5954322</v>
      </c>
      <c r="D41" s="685">
        <v>26382359</v>
      </c>
    </row>
    <row r="42" spans="1:8" x14ac:dyDescent="0.25">
      <c r="A42" s="683" t="s">
        <v>222</v>
      </c>
      <c r="B42" s="687">
        <v>1</v>
      </c>
      <c r="C42" s="688">
        <v>2400000</v>
      </c>
      <c r="D42" s="688">
        <v>44125289</v>
      </c>
      <c r="F42" s="689">
        <f>SUM(C36:C42)</f>
        <v>15970523</v>
      </c>
      <c r="H42" s="692">
        <f>SUM(F23:F42)</f>
        <v>109770594.55382356</v>
      </c>
    </row>
    <row r="43" spans="1:8" x14ac:dyDescent="0.25">
      <c r="A43" s="690"/>
      <c r="B43" s="690"/>
      <c r="C43" s="690"/>
      <c r="D43" s="690"/>
    </row>
    <row r="44" spans="1:8" x14ac:dyDescent="0.25">
      <c r="A44" s="681" t="s">
        <v>223</v>
      </c>
      <c r="B44" s="684">
        <v>10</v>
      </c>
      <c r="C44" s="685">
        <v>79521563</v>
      </c>
      <c r="D44" s="681">
        <v>79521563</v>
      </c>
    </row>
    <row r="45" spans="1:8" x14ac:dyDescent="0.25">
      <c r="A45" s="681" t="s">
        <v>224</v>
      </c>
      <c r="B45" s="684">
        <v>4</v>
      </c>
      <c r="C45" s="685">
        <v>7606898</v>
      </c>
      <c r="D45" s="685">
        <v>7606898</v>
      </c>
    </row>
    <row r="46" spans="1:8" x14ac:dyDescent="0.25">
      <c r="A46" s="681" t="s">
        <v>225</v>
      </c>
      <c r="B46" s="684">
        <v>5</v>
      </c>
      <c r="C46" s="685">
        <v>3596593</v>
      </c>
      <c r="D46" s="685">
        <v>3596593</v>
      </c>
    </row>
    <row r="47" spans="1:8" x14ac:dyDescent="0.25">
      <c r="A47" s="681" t="s">
        <v>226</v>
      </c>
      <c r="B47" s="684">
        <v>2</v>
      </c>
      <c r="C47" s="685">
        <v>13572000</v>
      </c>
      <c r="D47" s="685">
        <v>14697000</v>
      </c>
    </row>
    <row r="48" spans="1:8" x14ac:dyDescent="0.25">
      <c r="A48" s="681" t="s">
        <v>227</v>
      </c>
      <c r="B48" s="684">
        <v>2</v>
      </c>
      <c r="C48" s="685">
        <v>14142080</v>
      </c>
      <c r="D48" s="685">
        <v>14142080</v>
      </c>
    </row>
    <row r="49" spans="1:6" x14ac:dyDescent="0.25">
      <c r="A49" s="681" t="s">
        <v>228</v>
      </c>
      <c r="B49" s="684">
        <v>5</v>
      </c>
      <c r="C49" s="685">
        <v>43194332</v>
      </c>
      <c r="D49" s="685">
        <v>43194332</v>
      </c>
    </row>
    <row r="50" spans="1:6" x14ac:dyDescent="0.25">
      <c r="A50" s="681" t="s">
        <v>229</v>
      </c>
      <c r="B50" s="684">
        <v>2</v>
      </c>
      <c r="C50" s="685">
        <v>4564622</v>
      </c>
      <c r="D50" s="685">
        <v>4564622</v>
      </c>
    </row>
    <row r="51" spans="1:6" x14ac:dyDescent="0.25">
      <c r="A51" s="681" t="s">
        <v>230</v>
      </c>
      <c r="B51" s="684">
        <v>1</v>
      </c>
      <c r="C51" s="685">
        <v>1300000</v>
      </c>
      <c r="D51" s="685">
        <v>1300000</v>
      </c>
    </row>
    <row r="52" spans="1:6" x14ac:dyDescent="0.25">
      <c r="A52" s="681" t="s">
        <v>231</v>
      </c>
      <c r="B52" s="684">
        <v>2</v>
      </c>
      <c r="C52" s="685">
        <v>2067005</v>
      </c>
      <c r="D52" s="685">
        <v>3397525</v>
      </c>
    </row>
    <row r="53" spans="1:6" x14ac:dyDescent="0.25">
      <c r="A53" s="681" t="s">
        <v>232</v>
      </c>
      <c r="B53" s="684">
        <v>3</v>
      </c>
      <c r="C53" s="685">
        <v>4712088</v>
      </c>
      <c r="D53" s="685">
        <v>4712088</v>
      </c>
    </row>
    <row r="54" spans="1:6" x14ac:dyDescent="0.25">
      <c r="A54" s="683" t="s">
        <v>233</v>
      </c>
      <c r="B54" s="687">
        <v>1</v>
      </c>
      <c r="C54" s="688">
        <v>800000</v>
      </c>
      <c r="D54" s="688">
        <v>800000</v>
      </c>
      <c r="F54" s="692">
        <f>SUM(C44:C54)</f>
        <v>175077181</v>
      </c>
    </row>
    <row r="55" spans="1:6" x14ac:dyDescent="0.25">
      <c r="C55" s="685"/>
    </row>
    <row r="56" spans="1:6" s="693" customFormat="1" x14ac:dyDescent="0.25">
      <c r="B56" s="704">
        <f>SUM(B4:B54)</f>
        <v>125</v>
      </c>
      <c r="C56" s="705">
        <f>SUM(C4:C54)</f>
        <v>1138073725.5538235</v>
      </c>
      <c r="D56" s="705">
        <f>SUM(D4:D54)</f>
        <v>1782005354.203867</v>
      </c>
    </row>
  </sheetData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E6C0-21DD-DD47-975A-D7F2EE56CF79}">
  <sheetPr>
    <tabColor rgb="FF00FF00"/>
  </sheetPr>
  <dimension ref="A1:G16"/>
  <sheetViews>
    <sheetView workbookViewId="0">
      <selection activeCell="J24" sqref="J24"/>
    </sheetView>
  </sheetViews>
  <sheetFormatPr defaultColWidth="11.42578125" defaultRowHeight="12.75" x14ac:dyDescent="0.2"/>
  <cols>
    <col min="1" max="1" width="13.7109375" customWidth="1"/>
    <col min="2" max="5" width="13.5703125" bestFit="1" customWidth="1"/>
    <col min="6" max="6" width="2.85546875" customWidth="1"/>
    <col min="7" max="7" width="14.85546875" bestFit="1" customWidth="1"/>
  </cols>
  <sheetData>
    <row r="1" spans="1:7" ht="20.25" x14ac:dyDescent="0.3">
      <c r="A1" s="503" t="s">
        <v>152</v>
      </c>
    </row>
    <row r="2" spans="1:7" ht="15.75" x14ac:dyDescent="0.25">
      <c r="A2" s="502" t="s">
        <v>153</v>
      </c>
    </row>
    <row r="3" spans="1:7" ht="15.75" x14ac:dyDescent="0.25">
      <c r="A3" s="502"/>
    </row>
    <row r="5" spans="1:7" s="504" customFormat="1" ht="15.75" x14ac:dyDescent="0.25">
      <c r="A5" s="502"/>
      <c r="B5" s="505" t="s">
        <v>154</v>
      </c>
      <c r="C5" s="505" t="s">
        <v>155</v>
      </c>
      <c r="D5" s="505" t="s">
        <v>156</v>
      </c>
      <c r="E5" s="505" t="s">
        <v>157</v>
      </c>
    </row>
    <row r="6" spans="1:7" s="504" customFormat="1" ht="15.75" x14ac:dyDescent="0.25">
      <c r="A6" s="502"/>
      <c r="B6" s="505"/>
      <c r="C6" s="505"/>
      <c r="D6" s="505"/>
      <c r="E6" s="505"/>
    </row>
    <row r="7" spans="1:7" ht="15.75" x14ac:dyDescent="0.25">
      <c r="A7" s="501" t="s">
        <v>150</v>
      </c>
      <c r="B7" s="501">
        <v>11007550</v>
      </c>
      <c r="C7" s="501">
        <v>11227701</v>
      </c>
      <c r="D7" s="501">
        <v>11450977</v>
      </c>
      <c r="E7" s="501">
        <v>11678630</v>
      </c>
      <c r="G7" s="502">
        <f>SUM(B7:F7)</f>
        <v>45364858</v>
      </c>
    </row>
    <row r="8" spans="1:7" ht="15.75" x14ac:dyDescent="0.25">
      <c r="A8" s="501"/>
      <c r="B8" s="501"/>
      <c r="C8" s="501"/>
      <c r="D8" s="501"/>
      <c r="E8" s="501"/>
      <c r="G8" s="502"/>
    </row>
    <row r="9" spans="1:7" ht="15.75" x14ac:dyDescent="0.25">
      <c r="A9" s="501" t="s">
        <v>151</v>
      </c>
      <c r="B9" s="501">
        <v>12326283</v>
      </c>
      <c r="C9" s="501">
        <v>12634231</v>
      </c>
      <c r="D9" s="501">
        <v>12923646</v>
      </c>
      <c r="E9" s="501">
        <v>13217675</v>
      </c>
      <c r="G9" s="502">
        <f>SUM(B9:F9)</f>
        <v>51101835</v>
      </c>
    </row>
    <row r="16" spans="1:7" ht="15.75" x14ac:dyDescent="0.25">
      <c r="G16" s="502">
        <f>HUTA!F16+'SB1 LSR'!F13+Apportionments!G9</f>
        <v>307101835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E024-C106-994A-A957-C7A9797D0A91}">
  <dimension ref="A1:G56"/>
  <sheetViews>
    <sheetView workbookViewId="0">
      <selection activeCell="J19" sqref="J19"/>
    </sheetView>
  </sheetViews>
  <sheetFormatPr defaultColWidth="11.42578125" defaultRowHeight="12.75" x14ac:dyDescent="0.2"/>
  <cols>
    <col min="2" max="2" width="16.85546875" customWidth="1"/>
    <col min="3" max="3" width="15.42578125" bestFit="1" customWidth="1"/>
    <col min="4" max="4" width="2.85546875" customWidth="1"/>
    <col min="6" max="6" width="14.85546875" bestFit="1" customWidth="1"/>
  </cols>
  <sheetData>
    <row r="1" spans="1:7" ht="20.25" x14ac:dyDescent="0.3">
      <c r="A1" s="503" t="s">
        <v>158</v>
      </c>
    </row>
    <row r="4" spans="1:7" ht="15.75" x14ac:dyDescent="0.25">
      <c r="A4" s="509" t="s">
        <v>160</v>
      </c>
      <c r="B4" s="510" t="s">
        <v>169</v>
      </c>
      <c r="C4" s="510" t="s">
        <v>161</v>
      </c>
      <c r="D4" s="501"/>
      <c r="E4" s="501"/>
      <c r="F4" s="501"/>
      <c r="G4" s="501"/>
    </row>
    <row r="5" spans="1:7" ht="15" x14ac:dyDescent="0.2">
      <c r="A5" s="507" t="s">
        <v>159</v>
      </c>
      <c r="B5" s="506">
        <v>181790.84</v>
      </c>
      <c r="C5" s="506">
        <v>192744.06</v>
      </c>
      <c r="D5" s="501"/>
      <c r="E5" s="501"/>
      <c r="F5" s="501"/>
      <c r="G5" s="501"/>
    </row>
    <row r="6" spans="1:7" ht="15" x14ac:dyDescent="0.2">
      <c r="A6" s="507" t="s">
        <v>162</v>
      </c>
      <c r="B6" s="506">
        <v>677820.07</v>
      </c>
      <c r="C6" s="506">
        <v>793944.67</v>
      </c>
      <c r="D6" s="501"/>
      <c r="E6" s="501"/>
      <c r="F6" s="501"/>
      <c r="G6" s="501"/>
    </row>
    <row r="7" spans="1:7" ht="15" x14ac:dyDescent="0.2">
      <c r="A7" s="507" t="s">
        <v>163</v>
      </c>
      <c r="B7" s="506">
        <v>1612408.61</v>
      </c>
      <c r="C7" s="506">
        <v>1676273.12</v>
      </c>
      <c r="D7" s="501"/>
      <c r="E7" s="501"/>
      <c r="F7" s="501"/>
      <c r="G7" s="501"/>
    </row>
    <row r="8" spans="1:7" ht="15" x14ac:dyDescent="0.2">
      <c r="A8" s="507" t="s">
        <v>164</v>
      </c>
      <c r="B8" s="506">
        <v>2046390.21</v>
      </c>
      <c r="C8" s="506">
        <v>2183413.7200000002</v>
      </c>
      <c r="D8" s="501"/>
      <c r="E8" s="501"/>
      <c r="F8" s="501"/>
      <c r="G8" s="501"/>
    </row>
    <row r="9" spans="1:7" ht="15" x14ac:dyDescent="0.2">
      <c r="A9" s="507" t="s">
        <v>167</v>
      </c>
      <c r="B9" s="506">
        <v>388884.8</v>
      </c>
      <c r="C9" s="506">
        <v>408208.55</v>
      </c>
      <c r="D9" s="501"/>
      <c r="E9" s="501"/>
      <c r="F9" s="501"/>
      <c r="G9" s="501"/>
    </row>
    <row r="10" spans="1:7" ht="15" x14ac:dyDescent="0.2">
      <c r="A10" s="507" t="s">
        <v>165</v>
      </c>
      <c r="B10" s="506">
        <v>7511028.7599999998</v>
      </c>
      <c r="C10" s="506">
        <v>8099854.7300000004</v>
      </c>
      <c r="D10" s="501"/>
      <c r="E10" s="501"/>
      <c r="F10" s="501"/>
      <c r="G10" s="501"/>
    </row>
    <row r="11" spans="1:7" ht="15" x14ac:dyDescent="0.2">
      <c r="A11" s="507" t="s">
        <v>166</v>
      </c>
      <c r="B11" s="506">
        <v>2304834.86</v>
      </c>
      <c r="C11" s="506">
        <v>2375356.77</v>
      </c>
      <c r="D11" s="501"/>
      <c r="E11" s="501"/>
      <c r="F11" s="501"/>
      <c r="G11" s="501"/>
    </row>
    <row r="12" spans="1:7" ht="15.75" x14ac:dyDescent="0.25">
      <c r="A12" s="508" t="s">
        <v>168</v>
      </c>
      <c r="B12" s="513">
        <v>17460634.870000001</v>
      </c>
      <c r="C12" s="513">
        <v>18014498.309999999</v>
      </c>
      <c r="D12" s="501"/>
      <c r="E12" s="501"/>
      <c r="F12" s="501"/>
      <c r="G12" s="501"/>
    </row>
    <row r="13" spans="1:7" ht="15" x14ac:dyDescent="0.2">
      <c r="A13" s="501"/>
      <c r="B13" s="501"/>
      <c r="C13" s="501"/>
      <c r="D13" s="501"/>
      <c r="E13" s="501"/>
      <c r="F13" s="620" t="s">
        <v>176</v>
      </c>
      <c r="G13" s="501"/>
    </row>
    <row r="14" spans="1:7" ht="15.75" x14ac:dyDescent="0.25">
      <c r="A14" s="508" t="s">
        <v>174</v>
      </c>
      <c r="B14" s="508">
        <f>SUM(B5:B11)</f>
        <v>14723158.149999999</v>
      </c>
      <c r="C14" s="508">
        <f>SUM(C5:C11)</f>
        <v>15729795.620000001</v>
      </c>
      <c r="D14" s="501"/>
      <c r="E14" s="501"/>
      <c r="F14" s="502">
        <f>SUM(B14:C14)/2</f>
        <v>15226476.885</v>
      </c>
      <c r="G14" s="501"/>
    </row>
    <row r="15" spans="1:7" ht="15" x14ac:dyDescent="0.2">
      <c r="A15" s="501"/>
      <c r="B15" s="501"/>
      <c r="C15" s="501"/>
      <c r="D15" s="501"/>
      <c r="E15" s="501"/>
      <c r="F15" s="501"/>
      <c r="G15" s="501"/>
    </row>
    <row r="16" spans="1:7" ht="15.75" x14ac:dyDescent="0.25">
      <c r="A16" s="501"/>
      <c r="B16" s="518">
        <f>SUM(B12:B14)</f>
        <v>32183793.02</v>
      </c>
      <c r="C16" s="518">
        <f>SUM(C12:C14)</f>
        <v>33744293.93</v>
      </c>
      <c r="D16" s="501"/>
      <c r="E16" s="501"/>
      <c r="F16" s="502">
        <f>34000000*4</f>
        <v>136000000</v>
      </c>
      <c r="G16" s="501"/>
    </row>
    <row r="17" spans="1:7" ht="15" x14ac:dyDescent="0.2">
      <c r="A17" s="501"/>
      <c r="B17" s="501"/>
      <c r="C17" s="501"/>
      <c r="D17" s="501"/>
      <c r="E17" s="501"/>
      <c r="F17" s="501"/>
      <c r="G17" s="501"/>
    </row>
    <row r="18" spans="1:7" ht="15" x14ac:dyDescent="0.2">
      <c r="A18" s="501"/>
      <c r="B18" s="501"/>
      <c r="C18" s="501">
        <f>C16-B16</f>
        <v>1560500.9100000001</v>
      </c>
      <c r="D18" s="501"/>
      <c r="E18" s="501"/>
      <c r="F18" s="501"/>
      <c r="G18" s="501"/>
    </row>
    <row r="19" spans="1:7" ht="15" x14ac:dyDescent="0.2">
      <c r="A19" s="501"/>
      <c r="B19" s="501"/>
      <c r="C19" s="519">
        <f>C18/B16</f>
        <v>4.8487165854884065E-2</v>
      </c>
      <c r="D19" s="501"/>
      <c r="E19" s="501"/>
      <c r="F19" s="501"/>
      <c r="G19" s="501"/>
    </row>
    <row r="20" spans="1:7" ht="15" x14ac:dyDescent="0.2">
      <c r="A20" s="501"/>
      <c r="B20" s="501"/>
      <c r="C20" s="501"/>
      <c r="D20" s="501"/>
      <c r="E20" s="501"/>
      <c r="F20" s="501"/>
      <c r="G20" s="501"/>
    </row>
    <row r="21" spans="1:7" ht="15" x14ac:dyDescent="0.2">
      <c r="A21" s="501"/>
      <c r="B21" s="501"/>
      <c r="C21" s="501"/>
      <c r="D21" s="501"/>
      <c r="E21" s="501"/>
      <c r="F21" s="501"/>
      <c r="G21" s="501"/>
    </row>
    <row r="22" spans="1:7" ht="15" x14ac:dyDescent="0.2">
      <c r="A22" s="501"/>
      <c r="B22" s="501"/>
      <c r="C22" s="501"/>
      <c r="D22" s="501"/>
      <c r="E22" s="501"/>
      <c r="F22" s="501"/>
      <c r="G22" s="501"/>
    </row>
    <row r="23" spans="1:7" ht="15" x14ac:dyDescent="0.2">
      <c r="A23" s="501"/>
      <c r="B23" s="501"/>
      <c r="C23" s="501"/>
      <c r="D23" s="501"/>
      <c r="E23" s="501"/>
      <c r="F23" s="501"/>
      <c r="G23" s="501"/>
    </row>
    <row r="24" spans="1:7" ht="15" x14ac:dyDescent="0.2">
      <c r="A24" s="501"/>
      <c r="B24" s="501"/>
      <c r="C24" s="501"/>
      <c r="D24" s="501"/>
      <c r="E24" s="501"/>
      <c r="F24" s="501"/>
      <c r="G24" s="501"/>
    </row>
    <row r="25" spans="1:7" ht="15" x14ac:dyDescent="0.2">
      <c r="A25" s="501"/>
      <c r="B25" s="501"/>
      <c r="C25" s="501"/>
      <c r="D25" s="501"/>
      <c r="E25" s="501"/>
      <c r="F25" s="501"/>
      <c r="G25" s="501"/>
    </row>
    <row r="26" spans="1:7" ht="15" x14ac:dyDescent="0.2">
      <c r="A26" s="501"/>
      <c r="B26" s="501"/>
      <c r="C26" s="501"/>
      <c r="D26" s="501"/>
      <c r="E26" s="501"/>
      <c r="F26" s="501"/>
      <c r="G26" s="501"/>
    </row>
    <row r="27" spans="1:7" ht="15" x14ac:dyDescent="0.2">
      <c r="A27" s="501"/>
      <c r="B27" s="501"/>
      <c r="C27" s="501"/>
      <c r="D27" s="501"/>
      <c r="E27" s="501"/>
      <c r="F27" s="501"/>
      <c r="G27" s="501"/>
    </row>
    <row r="28" spans="1:7" ht="15" x14ac:dyDescent="0.2">
      <c r="A28" s="501"/>
      <c r="B28" s="501"/>
      <c r="C28" s="501"/>
      <c r="D28" s="501"/>
      <c r="E28" s="501"/>
      <c r="F28" s="501"/>
      <c r="G28" s="501"/>
    </row>
    <row r="29" spans="1:7" ht="15" x14ac:dyDescent="0.2">
      <c r="A29" s="501"/>
      <c r="B29" s="501"/>
      <c r="C29" s="501"/>
      <c r="D29" s="501"/>
      <c r="E29" s="501"/>
      <c r="F29" s="501"/>
      <c r="G29" s="501"/>
    </row>
    <row r="30" spans="1:7" ht="15" x14ac:dyDescent="0.2">
      <c r="A30" s="501"/>
      <c r="B30" s="501"/>
      <c r="C30" s="501"/>
      <c r="D30" s="501"/>
      <c r="E30" s="501"/>
      <c r="F30" s="501"/>
      <c r="G30" s="501"/>
    </row>
    <row r="31" spans="1:7" ht="15" x14ac:dyDescent="0.2">
      <c r="A31" s="501"/>
      <c r="B31" s="501"/>
      <c r="C31" s="501"/>
      <c r="D31" s="501"/>
      <c r="E31" s="501"/>
      <c r="F31" s="501"/>
      <c r="G31" s="501"/>
    </row>
    <row r="32" spans="1:7" ht="15" x14ac:dyDescent="0.2">
      <c r="A32" s="501"/>
      <c r="B32" s="501"/>
      <c r="C32" s="501"/>
      <c r="D32" s="501"/>
      <c r="E32" s="501"/>
      <c r="F32" s="501"/>
      <c r="G32" s="501"/>
    </row>
    <row r="33" spans="1:7" ht="15" x14ac:dyDescent="0.2">
      <c r="A33" s="501"/>
      <c r="B33" s="501"/>
      <c r="C33" s="501"/>
      <c r="D33" s="501"/>
      <c r="E33" s="501"/>
      <c r="F33" s="501"/>
      <c r="G33" s="501"/>
    </row>
    <row r="34" spans="1:7" ht="15" x14ac:dyDescent="0.2">
      <c r="A34" s="501"/>
      <c r="B34" s="501"/>
      <c r="C34" s="501"/>
      <c r="D34" s="501"/>
      <c r="E34" s="501"/>
      <c r="F34" s="501"/>
      <c r="G34" s="501"/>
    </row>
    <row r="35" spans="1:7" ht="15" x14ac:dyDescent="0.2">
      <c r="A35" s="501"/>
      <c r="B35" s="501"/>
      <c r="C35" s="501"/>
      <c r="D35" s="501"/>
      <c r="E35" s="501"/>
      <c r="F35" s="501"/>
      <c r="G35" s="501"/>
    </row>
    <row r="36" spans="1:7" ht="15" x14ac:dyDescent="0.2">
      <c r="A36" s="501"/>
      <c r="B36" s="501"/>
      <c r="C36" s="501"/>
      <c r="D36" s="501"/>
      <c r="E36" s="501"/>
      <c r="F36" s="501"/>
      <c r="G36" s="501"/>
    </row>
    <row r="37" spans="1:7" ht="15" x14ac:dyDescent="0.2">
      <c r="A37" s="501"/>
      <c r="B37" s="501"/>
      <c r="C37" s="501"/>
      <c r="D37" s="501"/>
      <c r="E37" s="501"/>
      <c r="F37" s="501"/>
      <c r="G37" s="501"/>
    </row>
    <row r="38" spans="1:7" ht="15" x14ac:dyDescent="0.2">
      <c r="A38" s="501"/>
      <c r="B38" s="501"/>
      <c r="C38" s="501"/>
      <c r="D38" s="501"/>
      <c r="E38" s="501"/>
      <c r="F38" s="501"/>
      <c r="G38" s="501"/>
    </row>
    <row r="39" spans="1:7" ht="15" x14ac:dyDescent="0.2">
      <c r="A39" s="501"/>
      <c r="B39" s="501"/>
      <c r="C39" s="501"/>
      <c r="D39" s="501"/>
      <c r="E39" s="501"/>
      <c r="F39" s="501"/>
      <c r="G39" s="501"/>
    </row>
    <row r="40" spans="1:7" ht="15" x14ac:dyDescent="0.2">
      <c r="A40" s="501"/>
      <c r="B40" s="501"/>
      <c r="C40" s="501"/>
      <c r="D40" s="501"/>
      <c r="E40" s="501"/>
      <c r="F40" s="501"/>
      <c r="G40" s="501"/>
    </row>
    <row r="41" spans="1:7" ht="15" x14ac:dyDescent="0.2">
      <c r="A41" s="501"/>
      <c r="B41" s="501"/>
      <c r="C41" s="501"/>
      <c r="D41" s="501"/>
      <c r="E41" s="501"/>
      <c r="F41" s="501"/>
      <c r="G41" s="501"/>
    </row>
    <row r="42" spans="1:7" ht="15" x14ac:dyDescent="0.2">
      <c r="A42" s="501"/>
      <c r="B42" s="501"/>
      <c r="C42" s="501"/>
      <c r="D42" s="501"/>
      <c r="E42" s="501"/>
      <c r="F42" s="501"/>
      <c r="G42" s="501"/>
    </row>
    <row r="43" spans="1:7" ht="15" x14ac:dyDescent="0.2">
      <c r="A43" s="501"/>
      <c r="B43" s="501"/>
      <c r="C43" s="501"/>
      <c r="D43" s="501"/>
      <c r="E43" s="501"/>
      <c r="F43" s="501"/>
      <c r="G43" s="501"/>
    </row>
    <row r="44" spans="1:7" ht="15" x14ac:dyDescent="0.2">
      <c r="A44" s="501"/>
      <c r="B44" s="501"/>
      <c r="C44" s="501"/>
      <c r="D44" s="501"/>
      <c r="E44" s="501"/>
      <c r="F44" s="501"/>
      <c r="G44" s="501"/>
    </row>
    <row r="45" spans="1:7" ht="15" x14ac:dyDescent="0.2">
      <c r="A45" s="501"/>
      <c r="B45" s="501"/>
      <c r="C45" s="501"/>
      <c r="D45" s="501"/>
      <c r="E45" s="501"/>
      <c r="F45" s="501"/>
      <c r="G45" s="501"/>
    </row>
    <row r="46" spans="1:7" ht="15" x14ac:dyDescent="0.2">
      <c r="A46" s="501"/>
      <c r="B46" s="501"/>
      <c r="C46" s="501"/>
      <c r="D46" s="501"/>
      <c r="E46" s="501"/>
      <c r="F46" s="501"/>
      <c r="G46" s="501"/>
    </row>
    <row r="47" spans="1:7" ht="15" x14ac:dyDescent="0.2">
      <c r="A47" s="501"/>
      <c r="B47" s="501"/>
      <c r="C47" s="501"/>
      <c r="D47" s="501"/>
      <c r="E47" s="501"/>
      <c r="F47" s="501"/>
      <c r="G47" s="501"/>
    </row>
    <row r="48" spans="1:7" ht="15" x14ac:dyDescent="0.2">
      <c r="A48" s="501"/>
      <c r="B48" s="501"/>
      <c r="C48" s="501"/>
      <c r="D48" s="501"/>
      <c r="E48" s="501"/>
      <c r="F48" s="501"/>
      <c r="G48" s="501"/>
    </row>
    <row r="49" spans="1:7" ht="15" x14ac:dyDescent="0.2">
      <c r="A49" s="501"/>
      <c r="B49" s="501"/>
      <c r="C49" s="501"/>
      <c r="D49" s="501"/>
      <c r="E49" s="501"/>
      <c r="F49" s="501"/>
      <c r="G49" s="501"/>
    </row>
    <row r="50" spans="1:7" ht="15" x14ac:dyDescent="0.2">
      <c r="A50" s="501"/>
      <c r="B50" s="501"/>
      <c r="C50" s="501"/>
      <c r="D50" s="501"/>
      <c r="E50" s="501"/>
      <c r="F50" s="501"/>
      <c r="G50" s="501"/>
    </row>
    <row r="51" spans="1:7" ht="15" x14ac:dyDescent="0.2">
      <c r="A51" s="501"/>
      <c r="B51" s="501"/>
      <c r="C51" s="501"/>
      <c r="D51" s="501"/>
      <c r="E51" s="501"/>
      <c r="F51" s="501"/>
      <c r="G51" s="501"/>
    </row>
    <row r="52" spans="1:7" ht="15" x14ac:dyDescent="0.2">
      <c r="A52" s="501"/>
      <c r="B52" s="501"/>
      <c r="C52" s="501"/>
      <c r="D52" s="501"/>
      <c r="E52" s="501"/>
      <c r="F52" s="501"/>
      <c r="G52" s="501"/>
    </row>
    <row r="53" spans="1:7" ht="15" x14ac:dyDescent="0.2">
      <c r="A53" s="501"/>
      <c r="B53" s="501"/>
      <c r="C53" s="501"/>
      <c r="D53" s="501"/>
      <c r="E53" s="501"/>
      <c r="F53" s="501"/>
      <c r="G53" s="501"/>
    </row>
    <row r="54" spans="1:7" ht="15" x14ac:dyDescent="0.2">
      <c r="A54" s="501"/>
      <c r="B54" s="501"/>
      <c r="C54" s="501"/>
      <c r="D54" s="501"/>
      <c r="E54" s="501"/>
      <c r="F54" s="501"/>
      <c r="G54" s="501"/>
    </row>
    <row r="55" spans="1:7" ht="15" x14ac:dyDescent="0.2">
      <c r="A55" s="501"/>
      <c r="B55" s="501"/>
      <c r="C55" s="501"/>
      <c r="D55" s="501"/>
      <c r="E55" s="501"/>
      <c r="F55" s="501"/>
      <c r="G55" s="501"/>
    </row>
    <row r="56" spans="1:7" ht="15" x14ac:dyDescent="0.2">
      <c r="A56" s="501"/>
      <c r="B56" s="501"/>
      <c r="C56" s="501"/>
      <c r="D56" s="501"/>
      <c r="E56" s="501"/>
      <c r="F56" s="501"/>
      <c r="G56" s="50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82A4-AEBF-FD4D-91BA-AEDE2175EF28}">
  <dimension ref="A1:F16"/>
  <sheetViews>
    <sheetView workbookViewId="0">
      <selection activeCell="H14" sqref="H14"/>
    </sheetView>
  </sheetViews>
  <sheetFormatPr defaultColWidth="11.42578125" defaultRowHeight="12.75" x14ac:dyDescent="0.2"/>
  <cols>
    <col min="2" max="3" width="16.85546875" customWidth="1"/>
    <col min="4" max="4" width="2.85546875" customWidth="1"/>
    <col min="6" max="6" width="14.85546875" bestFit="1" customWidth="1"/>
  </cols>
  <sheetData>
    <row r="1" spans="1:6" ht="20.25" x14ac:dyDescent="0.3">
      <c r="A1" s="503" t="s">
        <v>170</v>
      </c>
    </row>
    <row r="4" spans="1:6" ht="15.75" x14ac:dyDescent="0.25">
      <c r="A4" s="509" t="s">
        <v>160</v>
      </c>
      <c r="B4" s="510" t="s">
        <v>169</v>
      </c>
      <c r="C4" s="510" t="s">
        <v>161</v>
      </c>
    </row>
    <row r="5" spans="1:6" ht="15" x14ac:dyDescent="0.2">
      <c r="A5" s="507" t="s">
        <v>159</v>
      </c>
      <c r="B5" s="506">
        <v>150763.81</v>
      </c>
      <c r="C5" s="506">
        <v>166019.95000000001</v>
      </c>
    </row>
    <row r="6" spans="1:6" ht="15" x14ac:dyDescent="0.2">
      <c r="A6" s="507" t="s">
        <v>162</v>
      </c>
      <c r="B6" s="506">
        <v>578727.81000000006</v>
      </c>
      <c r="C6" s="506">
        <v>699229.92</v>
      </c>
    </row>
    <row r="7" spans="1:6" ht="15" x14ac:dyDescent="0.2">
      <c r="A7" s="507" t="s">
        <v>163</v>
      </c>
      <c r="B7" s="506">
        <v>1371177.15</v>
      </c>
      <c r="C7" s="506">
        <v>1485676.69</v>
      </c>
    </row>
    <row r="8" spans="1:6" ht="15" x14ac:dyDescent="0.2">
      <c r="A8" s="507" t="s">
        <v>164</v>
      </c>
      <c r="B8" s="506">
        <v>1746656.56</v>
      </c>
      <c r="C8" s="506">
        <v>1938476.66</v>
      </c>
    </row>
    <row r="9" spans="1:6" ht="15" x14ac:dyDescent="0.2">
      <c r="A9" s="507" t="s">
        <v>167</v>
      </c>
      <c r="B9" s="506">
        <v>327479.94</v>
      </c>
      <c r="C9" s="506">
        <v>356611.49</v>
      </c>
    </row>
    <row r="10" spans="1:6" ht="15" x14ac:dyDescent="0.2">
      <c r="A10" s="507" t="s">
        <v>165</v>
      </c>
      <c r="B10" s="506">
        <v>6478949.8499999996</v>
      </c>
      <c r="C10" s="506">
        <v>7218732.6900000004</v>
      </c>
    </row>
    <row r="11" spans="1:6" ht="15" x14ac:dyDescent="0.2">
      <c r="A11" s="507" t="s">
        <v>166</v>
      </c>
      <c r="B11" s="506">
        <v>1960024.06</v>
      </c>
      <c r="C11" s="506">
        <v>2109852.79</v>
      </c>
    </row>
    <row r="12" spans="1:6" ht="15" x14ac:dyDescent="0.2">
      <c r="A12" s="507" t="s">
        <v>168</v>
      </c>
      <c r="B12" s="506">
        <v>14687986.41</v>
      </c>
      <c r="C12" s="506">
        <v>16304973.09</v>
      </c>
    </row>
    <row r="13" spans="1:6" ht="15.75" x14ac:dyDescent="0.25">
      <c r="B13" s="518">
        <f>SUM(B5:B12)</f>
        <v>27301765.59</v>
      </c>
      <c r="C13" s="518">
        <f>SUM(C5:C12)</f>
        <v>30279573.280000001</v>
      </c>
      <c r="F13" s="502">
        <f>30000000*4</f>
        <v>120000000</v>
      </c>
    </row>
    <row r="15" spans="1:6" ht="15" x14ac:dyDescent="0.2">
      <c r="C15" s="501">
        <f>C13-B13</f>
        <v>2977807.6900000013</v>
      </c>
    </row>
    <row r="16" spans="1:6" ht="15" x14ac:dyDescent="0.2">
      <c r="C16" s="519">
        <f>C15/B13</f>
        <v>0.10907015079972347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Revenue</vt:lpstr>
      <vt:lpstr>Revenue_Apdx</vt:lpstr>
      <vt:lpstr>Programmed</vt:lpstr>
      <vt:lpstr>Programmed_Apdx</vt:lpstr>
      <vt:lpstr>Rev-Prog</vt:lpstr>
      <vt:lpstr>2025 Totals</vt:lpstr>
      <vt:lpstr>Apportionments</vt:lpstr>
      <vt:lpstr>HUTA</vt:lpstr>
      <vt:lpstr>SB1 LSR</vt:lpstr>
      <vt:lpstr>Measure K</vt:lpstr>
      <vt:lpstr>'2025 Totals'!Print_Area</vt:lpstr>
      <vt:lpstr>Programmed!Print_Area</vt:lpstr>
      <vt:lpstr>Programmed_Apdx!Print_Area</vt:lpstr>
      <vt:lpstr>Revenue!Print_Area</vt:lpstr>
      <vt:lpstr>Revenue_Apdx!Print_Area</vt:lpstr>
      <vt:lpstr>'Rev-Prog'!Print_Area</vt:lpstr>
    </vt:vector>
  </TitlesOfParts>
  <Company>Caltrans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PGray</dc:creator>
  <cp:lastModifiedBy>Ty Phimmasone</cp:lastModifiedBy>
  <cp:lastPrinted>2024-07-30T20:48:04Z</cp:lastPrinted>
  <dcterms:created xsi:type="dcterms:W3CDTF">2010-10-19T17:52:21Z</dcterms:created>
  <dcterms:modified xsi:type="dcterms:W3CDTF">2024-07-30T21:09:29Z</dcterms:modified>
</cp:coreProperties>
</file>